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комун_підприємства" sheetId="1" r:id="rId1"/>
  </sheets>
  <definedNames>
    <definedName name="_xlnm.Print_Titles" localSheetId="0">'комун_підприємства'!$4:$8</definedName>
    <definedName name="_xlnm.Print_Area" localSheetId="0">'комун_підприємства'!$A$1:$K$202</definedName>
  </definedNames>
  <calcPr fullCalcOnLoad="1"/>
</workbook>
</file>

<file path=xl/sharedStrings.xml><?xml version="1.0" encoding="utf-8"?>
<sst xmlns="http://schemas.openxmlformats.org/spreadsheetml/2006/main" count="296" uniqueCount="175">
  <si>
    <t>№ з/п</t>
  </si>
  <si>
    <t>Зміст заходу</t>
  </si>
  <si>
    <t>КФК</t>
  </si>
  <si>
    <t>КЕКВ</t>
  </si>
  <si>
    <t xml:space="preserve">Термін виконання </t>
  </si>
  <si>
    <t>Фінансове забезпечення (тис.грн.)</t>
  </si>
  <si>
    <t>Підстава</t>
  </si>
  <si>
    <t>Всього</t>
  </si>
  <si>
    <t>в тому числі</t>
  </si>
  <si>
    <t>Обласний бюджет</t>
  </si>
  <si>
    <t>Районний бюджет</t>
  </si>
  <si>
    <t>Міський бюджет</t>
  </si>
  <si>
    <t>Загальний фонд</t>
  </si>
  <si>
    <t>Спеціальний фонд</t>
  </si>
  <si>
    <t>Водопровідно-каналізаційне господарство</t>
  </si>
  <si>
    <t>Встановлення наземних павільйонів на артезіанських свердловинах – 32 шт.</t>
  </si>
  <si>
    <t>Утримання бюветів в м. Боярка</t>
  </si>
  <si>
    <t xml:space="preserve"> Заміна насосів на ВНС-5 на нові оптимальні за параметрами та більш модернізовані  WILO DL 80/210-37/2  з частотним перетворювачем ГРАНДІС АКН-2F-37.0  та шафою управління  – 2шт</t>
  </si>
  <si>
    <t>Водовідведення</t>
  </si>
  <si>
    <t>Проведення ремонтних робіт на ТП-90, 579, 580, 581, 582, 211, 214, 16, 269, 195 – 10шт (освітлення, ремонт покрівель)</t>
  </si>
  <si>
    <t xml:space="preserve">Ремонт трансформатора 250кВА на ТП-269 </t>
  </si>
  <si>
    <t>Заміна електролічильників обліку на НІК 2301- 8шт</t>
  </si>
  <si>
    <t xml:space="preserve">Придбання приладу для пошуку підземних кабелів з візуальним відображенням </t>
  </si>
  <si>
    <t>Розробка норм водокористування для населення та підприємств міста</t>
  </si>
  <si>
    <t>Розробка технічної документації для оформлення права постійного користування земельних ділянок на яких знаходяться об’єкти нерухомого майна</t>
  </si>
  <si>
    <t>Виконання топозйомки та виконання схеми водопостачання та каналізування міста Боярки</t>
  </si>
  <si>
    <t>Розроблення проектів зон санітарної охорони та виконання будівельних робіт - 59 свердловин</t>
  </si>
  <si>
    <t>Придбання транспортних засобів</t>
  </si>
  <si>
    <t>Енергопостачання</t>
  </si>
  <si>
    <t>Міські очисні споруди</t>
  </si>
  <si>
    <t xml:space="preserve"> </t>
  </si>
  <si>
    <t>Придбання запірної арматури та труб</t>
  </si>
  <si>
    <t xml:space="preserve">Заміна ізоляторів на ТП (прохідні та опорні) </t>
  </si>
  <si>
    <t>Легковий автомобіль для служби постачання та служби провірки лічильників( Ланос пік-ап ) - 1од.</t>
  </si>
  <si>
    <t>Капітальний ремонт КНС2 проект</t>
  </si>
  <si>
    <t>1. КП "Боярка - Водоканал"</t>
  </si>
  <si>
    <t>Виготовлення проектів капітального ремонту ЖФ</t>
  </si>
  <si>
    <t>Капітальний ремонт покрівель</t>
  </si>
  <si>
    <t>Капітальний ремонт під'їздів</t>
  </si>
  <si>
    <t xml:space="preserve">вул. Маяковського, 41                                </t>
  </si>
  <si>
    <t>Капітальні роботи з електрогосподарства</t>
  </si>
  <si>
    <t>Капітальний ремонт та реконструкція ліфтів</t>
  </si>
  <si>
    <t>вул. Волгоградська, 20</t>
  </si>
  <si>
    <t>Всього:</t>
  </si>
  <si>
    <t>І півріччя</t>
  </si>
  <si>
    <t xml:space="preserve">Всього: </t>
  </si>
  <si>
    <t>Технічний аудит водоканалу</t>
  </si>
  <si>
    <t xml:space="preserve">Придбання машини мулососної КО-503ІВ </t>
  </si>
  <si>
    <t xml:space="preserve">Придбання Машини мулососної КО-503ІВ-12 </t>
  </si>
  <si>
    <t xml:space="preserve">Придбання аварійної АСАМ МАЗ-4381 </t>
  </si>
  <si>
    <t>Капітальний ремонт житлового фонду</t>
  </si>
  <si>
    <t>кап.ремонт покрівлі вул. Незалежності, 10 (металочерепиця)</t>
  </si>
  <si>
    <t>капітальний ремонт покрівлі вул. Жуковського, 1 А (м'яка покрівля)</t>
  </si>
  <si>
    <t>кап.ремонт покрівлі вул. Сєдова, 9 (мяка покрівля)</t>
  </si>
  <si>
    <t>кап.ремонт покрівлі вул. Білогородська, 25 (мяка покрівля)</t>
  </si>
  <si>
    <t>капітальний ремонт покрівлі вул. Жуковського, 3 (м'яка покрівля)</t>
  </si>
  <si>
    <t xml:space="preserve">вул. Ворошилова, 23                  </t>
  </si>
  <si>
    <t>вул. Б. Хмельнцького, 113</t>
  </si>
  <si>
    <t>Заміна ввідно-розподільчих щитів буд. Мазепи 8, 24, 16, 27 А</t>
  </si>
  <si>
    <t>ІІ півріччя</t>
  </si>
  <si>
    <t>Капітальний ремонт відно-розподільчих щитів в будинках за адресою: вул. Гоголя, 78; Волгоградська 20; Білогородська 43; Бульварна 61</t>
  </si>
  <si>
    <t>Перекладка по постійній схемі  ввідного кабельного вводу будинку по вул. Жуковського, 3</t>
  </si>
  <si>
    <t>Заміна лічильників комерційного обліку</t>
  </si>
  <si>
    <t>Капітальний ремонт магістральних електромереж</t>
  </si>
  <si>
    <t>вул. Білогородська, 21 (під. 1,2,3)</t>
  </si>
  <si>
    <t>вул. Білогородська, 23 (під. 1,2,3)</t>
  </si>
  <si>
    <t>вул. Білогородська, 25 (під. 1,2,3,4,5,6)</t>
  </si>
  <si>
    <t>вул. Білогородська, 27 (під. 1,2,3,4,5,6)</t>
  </si>
  <si>
    <t>вул. Білогородська, 134 А (під. 1,2)</t>
  </si>
  <si>
    <t>вул. Білогородська, 144 (під. 1,2)</t>
  </si>
  <si>
    <t>вул. Лінійна, 28  (під. 1,2,3,4,5,6)</t>
  </si>
  <si>
    <t>вул. Лінійна, 30  (під. 1,2,3,4)</t>
  </si>
  <si>
    <t>вул. Сєдова, 13 (під.1,2)</t>
  </si>
  <si>
    <t>вул. Сєдова, 11 (під.1,2)</t>
  </si>
  <si>
    <t xml:space="preserve">кап.ремонт покрівлі вул. Дежньова, 50/61 </t>
  </si>
  <si>
    <t>Капітальні видатки по теплогосподарству</t>
  </si>
  <si>
    <t>Відновлення проекту системи газопостачання котельні "Космос" по вул. Незалежності, 17</t>
  </si>
  <si>
    <t>Капітальний ремонт освітлення на котельні о вул. Соборності, 49 А (заміна ліхтарів)</t>
  </si>
  <si>
    <t xml:space="preserve">Капітальний ремонт освітлення на котельні "Космос" Незалежності, 17 </t>
  </si>
  <si>
    <t>Капітальний ремонт теплотраси по вул. Маяковського 2</t>
  </si>
  <si>
    <t>Утримання житлового фонду</t>
  </si>
  <si>
    <t>Капітальний ремонт внутрішньобудинкових мереж</t>
  </si>
  <si>
    <t>Утримання автомобільних доріг місцевого значення</t>
  </si>
  <si>
    <t>Капітальний ремонт тротуару по вул. Волгоградська</t>
  </si>
  <si>
    <t>Будівництво світлофорних об'єктів</t>
  </si>
  <si>
    <t>Будівництво світлофорного об'єкту на перехресті вулиць Білогородська-Гоголя</t>
  </si>
  <si>
    <t>Придбання машини «Дорожня комбінована МДКЗ (з піскорозкидальним обладнанням та снігоочисним відвалом на базі МАЗ-5550С3», або еквівалент призначений для використання в комунальному господарстві міста.</t>
  </si>
  <si>
    <t xml:space="preserve">Придбання тракторів МТЗ 82.1 (Білорус) або еквівалент – 2 шт. </t>
  </si>
  <si>
    <t>Придбання причіпів тракторних двухосних з нарощуваними бортами до МТЗ 82.1 – 2 шт.</t>
  </si>
  <si>
    <t>Придбання відвалів поворотних з гідроприводом до МТЗ 82.1 – 2 шт.</t>
  </si>
  <si>
    <t>Придбання підмітально - прибиральної машини</t>
  </si>
  <si>
    <t>Придбання розкидача піску до МТЗ 82.1</t>
  </si>
  <si>
    <t xml:space="preserve">Освітлення міста </t>
  </si>
  <si>
    <t>Водопостачання</t>
  </si>
  <si>
    <t>2018</t>
  </si>
  <si>
    <t xml:space="preserve">ПЕРЕЛІК
об’єктів комунальних підприємств, включених до  фінансування  з міського, районного, обласного бюджетів на 2018 рік 
</t>
  </si>
  <si>
    <t>Закінчення поточного ремонту центральної алеї на каладовищі по вул. Шевченка м. Боярка (довжина 400 м. ширина 2м)</t>
  </si>
  <si>
    <t>Обрізка дерев на двох кладовищах (вул. Лікарняна, вул. Шевченка)</t>
  </si>
  <si>
    <t>вул. Білогородська, 27</t>
  </si>
  <si>
    <t>Реалізація заходів щодо інвестиційного розвитку території</t>
  </si>
  <si>
    <t>Проведення капітального ремонту системи водовідведення в будинках по вул.Білогородська,25,27</t>
  </si>
  <si>
    <t>кап.ремонт покрівлі даху будинку по вул.Білгородська, 23</t>
  </si>
  <si>
    <t xml:space="preserve">Облаштування скверу, за адресою:вул.П.Сагайдачного </t>
  </si>
  <si>
    <t>3. КП "Банно-оздоровчий комплекс"</t>
  </si>
  <si>
    <t>4. КП "Міська ритуальна служба Боярської міської ради Києво-Святошинського району Київської області"</t>
  </si>
  <si>
    <t>Огородження очисних споруд (проектні та будівельні роботи)- 200м паркану</t>
  </si>
  <si>
    <t>Проектування встановлення котлів на твердому паливі</t>
  </si>
  <si>
    <t>Проведення капітального ремонту системи водопостачаня вул.Черешнева</t>
  </si>
  <si>
    <t>Встановлення вузлів обліку води на ВНС-2, ВНС-3, ВНС-5</t>
  </si>
  <si>
    <t>Реконструкція водопровідної мережі по вул. Вербна</t>
  </si>
  <si>
    <t xml:space="preserve">Реконструкція водопровідної мережі по вул. Тарасівська </t>
  </si>
  <si>
    <t xml:space="preserve">Реконструкція водопровідної мережіпо вул. Білогородська </t>
  </si>
  <si>
    <t>Проведення капітального ремонту труби холодного водопостачання від водонапірної станції ВНС №4 та капітального ремонту водогону до водонапірної станції ВНС №4</t>
  </si>
  <si>
    <t>Виготовлення проектно-кошторисної документації на капітальний ремонт водопроводу по вул.Уральська</t>
  </si>
  <si>
    <t>Придбання обладнання з монтажем (заміна засувок)</t>
  </si>
  <si>
    <t>Виготовлення проектної документації "Будівництво каналізаційної мережі для підключення мешканців мікрорайону по вул. Лисенка, Кібенка та прилеглих вулиць.</t>
  </si>
  <si>
    <t>Виготовлення проектної документації «Будівництво станції очистки води на водопровідній  насосній станції №3, розташованої за адресою:08150,Київська область, м. Боярка, вулиця Соборності,49».</t>
  </si>
  <si>
    <t xml:space="preserve">Виготовлення проектної документації «Будівництво станції очистки води на водопровідній насосній станції №4, розташованої за ". 
адресою:08150, Київська область, м. Боярка, вулиця Білогородська, 63"
</t>
  </si>
  <si>
    <t>Виготовлення проектної документації «Будівництво станції очистки води на водопровідній насосній  станції №5, розташованої за адресою:08150,Київська область м. Боярка, вулиця Магістральна, 49а»</t>
  </si>
  <si>
    <t xml:space="preserve">Виготовлення проектної документації «Будівництво станції очистки води на свердловині розташованої за адресою: 08150,Київська область, Києво-Святошинський р-н м. Боярка, вул. Кібенка 74/1». </t>
  </si>
  <si>
    <t>Виготовлення проекту"Будівництву каналізаційного колектору по вул.Хрещатик м.Боярка"</t>
  </si>
  <si>
    <r>
      <t xml:space="preserve">Проведення ремонту оглядових колодязів на території ОЧС, ремонт покрівель, внутрішні та зовнішні ремонтно-будівельні роботи, заміна засувок </t>
    </r>
    <r>
      <rPr>
        <sz val="12"/>
        <color indexed="8"/>
        <rFont val="Calibri"/>
        <family val="2"/>
      </rPr>
      <t>Ø</t>
    </r>
    <r>
      <rPr>
        <sz val="12"/>
        <color indexed="8"/>
        <rFont val="Times New Roman"/>
        <family val="1"/>
      </rPr>
      <t>200-2шт. (виробничий корпус)</t>
    </r>
  </si>
  <si>
    <t>КП "БГВУЖКГ"</t>
  </si>
  <si>
    <t>Заміна вікон на енергозберігаючі</t>
  </si>
  <si>
    <t>вул. Білогородська, 21</t>
  </si>
  <si>
    <t>вул. Білогородська, 23</t>
  </si>
  <si>
    <t>вул. Білогородська, 144</t>
  </si>
  <si>
    <t xml:space="preserve">           </t>
  </si>
  <si>
    <t>Поточні видатки благоустрою</t>
  </si>
  <si>
    <t>17 000,00</t>
  </si>
  <si>
    <t>Капітальний ремонт дороги по вул. Гоголя</t>
  </si>
  <si>
    <t>Капітальний ремонт пішоходної доріжки по вул. Сільгосптехнікум</t>
  </si>
  <si>
    <t>Дорожня розмітка по місту</t>
  </si>
  <si>
    <t>Поточний ремонт доріг</t>
  </si>
  <si>
    <t xml:space="preserve">Капітальний ремонт вуличного освітення </t>
  </si>
  <si>
    <t>Заміна опор та електричних мереж по вул. Вокзальна</t>
  </si>
  <si>
    <t xml:space="preserve">Заміна електрокабелю від ВНС-3 до Забір’я
</t>
  </si>
  <si>
    <t>Розробка проектної документації та придбання резервного кабелю до КНС-2 (вул. Незалежності, 48), 10кВт, протяжністю – 2 000 м.п. Одержання техумов в РЕС.</t>
  </si>
  <si>
    <t>Прокладання в/в кабелю 10кВт від ТП-88 до Тарасовка-Тягова (резервне живлення хлібозаводу), протяжністю – 2 100 м. п.</t>
  </si>
  <si>
    <t>Проектування та будівництво зливної станції для прийняття стічної води від асенізаційних машин</t>
  </si>
  <si>
    <t>Реконструкція блоку ємкостей (заміна фільтросних плит на фільтросні труби)</t>
  </si>
  <si>
    <t xml:space="preserve">Реконструкція каналізаційної насосної станції </t>
  </si>
  <si>
    <t>Будівництво накопичувача стоків 3000 м3</t>
  </si>
  <si>
    <t>Придбання каналізаційного насосу</t>
  </si>
  <si>
    <t>Відновлення роботи дегельметизатор</t>
  </si>
  <si>
    <t>Дитячі майданчики</t>
  </si>
  <si>
    <t>Придбання з встановленням дитячих та спортивного майданчиків, згідно з програмами «Бюджет участі» (Спортивний майданчик «Тато, мама, я», «Інклюзивний дитячий майданчик», «Дитячий простір»</t>
  </si>
  <si>
    <t>5. Заклади освіти та охорони здоров'я</t>
  </si>
  <si>
    <t>6. Капітальні вкладення (БМР)</t>
  </si>
  <si>
    <t>Благоустрій території ДНЗ (ясла-садок) «Берізка»</t>
  </si>
  <si>
    <t>7. Підтримка ОСББ (БМР)</t>
  </si>
  <si>
    <t>Виготовлення проекту "Нове будівництво треку для велосипедного спорту в парку ім.Т.Г.Шевченка в м.Боярка"</t>
  </si>
  <si>
    <t>Детальний план території з реконструкції Боярських очисних споруд та будівництва сміттєсортувальної станції із когенераційною теплоелектростанцією і тепличним комплексом в адміністративних межах Боярської міської ради Києво-Святошинського району, Київської області (завершення робіт)</t>
  </si>
  <si>
    <t>Передпроектні роботи будівництва адміністративної будівлі Боярської міської ради по вул.Білогородська,13 в м.Боярка Києво-Святошинського району Київської області</t>
  </si>
  <si>
    <t>Виконання робочого проекту по об’єкту „Капітальний ремонт території між вулицями Київська та І.Франка в м. Боярка Києво - Святошинського району Київської області ”</t>
  </si>
  <si>
    <t xml:space="preserve">Виконання послуг з проведення екологічного аудиту м.Боярка </t>
  </si>
  <si>
    <t>Проведення культурно-історичного заходу -військово-історична реконструкція бою "Битва за Боярку"</t>
  </si>
  <si>
    <t>Виготовлення проектно-кошторисної документації по капітальному ремонту нежитлових приміщень цокольного поверху будівлі по вул.Грушевського,39 літА у м.Боярка</t>
  </si>
  <si>
    <t>Придбання камер відеоспостереження для міста</t>
  </si>
  <si>
    <t>Виготовлення  робочого проекту по об’єкту„Капітальний ремонт частини вулиць Київської та І.Франка в м. Боярка Києво – Святошинського району Київської області ”</t>
  </si>
  <si>
    <t xml:space="preserve">Проектні роботи з розробки проектної документації по об'єкту:»Будівництво футбольного поля зі штучним покриттям за адресою:м.Боярка, вул.Молодіжна,5б» </t>
  </si>
  <si>
    <t>Капітальний ремонт багатоквартирних житлових будинків - заміна віконних блоків на металопластикові та відновлення укосів на сходових клітинах) за адресами: вул. Полярна 10, вул. Гоголя 50А -  вул. Молодіжна.</t>
  </si>
  <si>
    <t>8. Інше</t>
  </si>
  <si>
    <t>Капітальний ремонт дороги по вул. Хрещатик</t>
  </si>
  <si>
    <t>1</t>
  </si>
  <si>
    <t xml:space="preserve">Заміна вікон на енергозберігаючі, за адресами: вул. Білогородська, 25, 41, 43, 51 (корпус 1,2,3,4), 144, вул. Волгоградська, 20, Дежньова,5, Сєдова, 11, Молодіжна,74,76,77, Незалежності,10, Гоголя,78, Маяковського,2, Гоголя, 52а, Є.Коновальця, 23,26, Б.Хмельницького, 113. </t>
  </si>
  <si>
    <t xml:space="preserve">Капітальний ремонт системи пожежної сигналізації (роботи та проект)     </t>
  </si>
  <si>
    <t>Капітальний ремонт нежитлових приміщень цокольного поверху будівлі по вул. Грушевського, 39А у м. Боярка, Київської області</t>
  </si>
  <si>
    <t>Капітальний ремонт нежитлових приміщень цокольного поверху будівлі по вул. Грушевського, 39А у м. Боярка, Київської області, а саме: влаштування гідроізоляції фундаментів будівлі, монтаж офісних перебірок із ПВХ - профіля, заміна дерев'яних вікон та дверей на металопластиков, заповнення дверних прорізів, влаштування ганку з накриттям.</t>
  </si>
  <si>
    <t>Капітальний ремонт приміщення та покрівлі, за адресою: м. Боярка вул. Білогородська, 23-б.</t>
  </si>
  <si>
    <t>Капітальний ремонт покрівлі та приміщень ДНЗ-центр розвитку дитини «Джерельце»</t>
  </si>
  <si>
    <t>Придбання дитячого майданчика для Боярського НВО "ЗОШ І ступеня-дитячий садок"</t>
  </si>
  <si>
    <t>Облаштування пішохідної доріжки на теритрорії Боярського НВО "ЗОШ І ступеня-дитячий садок"</t>
  </si>
  <si>
    <t>Проектні роботи  по встановленню систем пожежної сигналізації ДНЗ міста</t>
  </si>
  <si>
    <t xml:space="preserve">Додаток 
до рішення чергової сесіїї Боярської міської ради VII скликання від 08.11.2018 р.№ 51/1719
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</si>
</sst>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р.&quot;;\-#,##0\ &quot;р.&quot;"/>
    <numFmt numFmtId="189" formatCode="#,##0\ &quot;р.&quot;;[Red]\-#,##0\ &quot;р.&quot;"/>
    <numFmt numFmtId="190" formatCode="#,##0.00\ &quot;р.&quot;;\-#,##0.00\ &quot;р.&quot;"/>
    <numFmt numFmtId="191" formatCode="#,##0.00\ &quot;р.&quot;;[Red]\-#,##0.00\ &quot;р.&quot;"/>
    <numFmt numFmtId="192" formatCode="_-* #,##0\ &quot;р.&quot;_-;\-* #,##0\ &quot;р.&quot;_-;_-* &quot;-&quot;\ &quot;р.&quot;_-;_-@_-"/>
    <numFmt numFmtId="193" formatCode="_-* #,##0\ _р_._-;\-* #,##0\ _р_._-;_-* &quot;-&quot;\ _р_._-;_-@_-"/>
    <numFmt numFmtId="194" formatCode="_-* #,##0.00\ &quot;р.&quot;_-;\-* #,##0.00\ &quot;р.&quot;_-;_-* &quot;-&quot;??\ &quot;р.&quot;_-;_-@_-"/>
    <numFmt numFmtId="195" formatCode="_-* #,##0.00\ _р_._-;\-* #,##0.00\ _р_._-;_-* &quot;-&quot;??\ _р_._-;_-@_-"/>
    <numFmt numFmtId="196" formatCode="0.0"/>
    <numFmt numFmtId="197" formatCode="#,##0.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#,##0.000"/>
    <numFmt numFmtId="203" formatCode="#,##0.0000"/>
    <numFmt numFmtId="204" formatCode="[$-422]d\ mmmm\ yyyy&quot; р.&quot;"/>
    <numFmt numFmtId="205" formatCode="_-* #,##0.000\ _₽_-;\-* #,##0.000\ _₽_-;_-* &quot;-&quot;??\ _₽_-;_-@_-"/>
    <numFmt numFmtId="206" formatCode="_-* #,##0.0\ _₽_-;\-* #,##0.0\ _₽_-;_-* &quot;-&quot;??\ _₽_-;_-@_-"/>
    <numFmt numFmtId="207" formatCode="_-* #,##0\ _₽_-;\-* #,##0\ _₽_-;_-* &quot;-&quot;??\ _₽_-;_-@_-"/>
    <numFmt numFmtId="208" formatCode="[$-FC19]d\ mmmm\ yyyy\ &quot;г.&quot;"/>
  </numFmts>
  <fonts count="65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name val="Arial Cyr"/>
      <family val="0"/>
    </font>
    <font>
      <b/>
      <i/>
      <sz val="12"/>
      <name val="Times New Roman"/>
      <family val="1"/>
    </font>
    <font>
      <i/>
      <sz val="13"/>
      <name val="Times New Roman"/>
      <family val="1"/>
    </font>
    <font>
      <b/>
      <sz val="15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sz val="14"/>
      <name val="Arial Cyr"/>
      <family val="0"/>
    </font>
    <font>
      <b/>
      <i/>
      <sz val="15"/>
      <name val="Times New Roman"/>
      <family val="1"/>
    </font>
    <font>
      <b/>
      <i/>
      <sz val="15"/>
      <name val="Arial Cyr"/>
      <family val="0"/>
    </font>
    <font>
      <sz val="12"/>
      <color indexed="8"/>
      <name val="Calibri"/>
      <family val="2"/>
    </font>
    <font>
      <b/>
      <i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6" fillId="0" borderId="0">
      <alignment/>
      <protection/>
    </xf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44" fillId="0" borderId="0">
      <alignment/>
      <protection/>
    </xf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224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1" fontId="2" fillId="0" borderId="10" xfId="0" applyNumberFormat="1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center" vertical="center" wrapText="1"/>
    </xf>
    <xf numFmtId="0" fontId="10" fillId="0" borderId="10" xfId="54" applyFont="1" applyFill="1" applyBorder="1" applyAlignment="1">
      <alignment horizontal="left" vertical="center" wrapText="1"/>
      <protection/>
    </xf>
    <xf numFmtId="49" fontId="9" fillId="0" borderId="10" xfId="0" applyNumberFormat="1" applyFont="1" applyFill="1" applyBorder="1" applyAlignment="1">
      <alignment horizontal="center" vertical="center" wrapText="1"/>
    </xf>
    <xf numFmtId="4" fontId="10" fillId="0" borderId="10" xfId="54" applyNumberFormat="1" applyFont="1" applyFill="1" applyBorder="1" applyAlignment="1">
      <alignment horizontal="center" vertical="center" wrapText="1"/>
      <protection/>
    </xf>
    <xf numFmtId="2" fontId="9" fillId="0" borderId="10" xfId="0" applyNumberFormat="1" applyFont="1" applyFill="1" applyBorder="1" applyAlignment="1">
      <alignment horizontal="center" vertical="center" wrapText="1"/>
    </xf>
    <xf numFmtId="4" fontId="9" fillId="0" borderId="10" xfId="54" applyNumberFormat="1" applyFont="1" applyFill="1" applyBorder="1" applyAlignment="1">
      <alignment horizontal="center" vertical="center" wrapText="1"/>
      <protection/>
    </xf>
    <xf numFmtId="0" fontId="10" fillId="0" borderId="0" xfId="0" applyFont="1" applyFill="1" applyBorder="1" applyAlignment="1">
      <alignment horizontal="center" vertical="center" wrapText="1"/>
    </xf>
    <xf numFmtId="0" fontId="10" fillId="0" borderId="10" xfId="54" applyFont="1" applyFill="1" applyBorder="1" applyAlignment="1">
      <alignment horizontal="center" vertical="center" wrapText="1"/>
      <protection/>
    </xf>
    <xf numFmtId="0" fontId="9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/>
    </xf>
    <xf numFmtId="0" fontId="9" fillId="33" borderId="10" xfId="0" applyFont="1" applyFill="1" applyBorder="1" applyAlignment="1">
      <alignment horizontal="left" vertical="center" wrapText="1"/>
    </xf>
    <xf numFmtId="43" fontId="9" fillId="33" borderId="10" xfId="62" applyFont="1" applyFill="1" applyBorder="1" applyAlignment="1">
      <alignment horizontal="center" vertical="center" wrapText="1"/>
    </xf>
    <xf numFmtId="43" fontId="7" fillId="33" borderId="10" xfId="62" applyFont="1" applyFill="1" applyBorder="1" applyAlignment="1">
      <alignment horizontal="left" vertical="center" wrapText="1"/>
    </xf>
    <xf numFmtId="2" fontId="10" fillId="0" borderId="10" xfId="54" applyNumberFormat="1" applyFont="1" applyFill="1" applyBorder="1" applyAlignment="1">
      <alignment horizontal="left" vertical="center" wrapText="1"/>
      <protection/>
    </xf>
    <xf numFmtId="4" fontId="9" fillId="33" borderId="10" xfId="0" applyNumberFormat="1" applyFont="1" applyFill="1" applyBorder="1" applyAlignment="1">
      <alignment horizontal="center" vertical="center" wrapText="1"/>
    </xf>
    <xf numFmtId="4" fontId="9" fillId="33" borderId="10" xfId="0" applyNumberFormat="1" applyFont="1" applyFill="1" applyBorder="1" applyAlignment="1">
      <alignment horizontal="left" vertical="center" wrapText="1"/>
    </xf>
    <xf numFmtId="4" fontId="10" fillId="33" borderId="10" xfId="62" applyNumberFormat="1" applyFont="1" applyFill="1" applyBorder="1" applyAlignment="1">
      <alignment horizontal="center" vertical="center" wrapText="1"/>
    </xf>
    <xf numFmtId="4" fontId="7" fillId="33" borderId="10" xfId="62" applyNumberFormat="1" applyFont="1" applyFill="1" applyBorder="1" applyAlignment="1">
      <alignment horizontal="center" vertical="center" wrapText="1"/>
    </xf>
    <xf numFmtId="4" fontId="10" fillId="0" borderId="10" xfId="54" applyNumberFormat="1" applyFont="1" applyFill="1" applyBorder="1" applyAlignment="1">
      <alignment horizontal="left" vertical="center" wrapText="1"/>
      <protection/>
    </xf>
    <xf numFmtId="4" fontId="9" fillId="0" borderId="10" xfId="54" applyNumberFormat="1" applyFont="1" applyFill="1" applyBorder="1" applyAlignment="1">
      <alignment horizontal="left" vertical="center" wrapText="1"/>
      <protection/>
    </xf>
    <xf numFmtId="0" fontId="9" fillId="0" borderId="10" xfId="0" applyFont="1" applyFill="1" applyBorder="1" applyAlignment="1">
      <alignment horizont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4" fontId="12" fillId="0" borderId="10" xfId="0" applyNumberFormat="1" applyFont="1" applyFill="1" applyBorder="1" applyAlignment="1">
      <alignment horizontal="left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54" applyNumberFormat="1" applyFont="1" applyFill="1" applyBorder="1" applyAlignment="1">
      <alignment horizontal="center" vertical="center" wrapText="1"/>
      <protection/>
    </xf>
    <xf numFmtId="2" fontId="63" fillId="0" borderId="10" xfId="0" applyNumberFormat="1" applyFont="1" applyFill="1" applyBorder="1" applyAlignment="1">
      <alignment/>
    </xf>
    <xf numFmtId="4" fontId="63" fillId="0" borderId="10" xfId="0" applyNumberFormat="1" applyFont="1" applyFill="1" applyBorder="1" applyAlignment="1">
      <alignment horizontal="center"/>
    </xf>
    <xf numFmtId="2" fontId="63" fillId="0" borderId="1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197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49" fontId="7" fillId="0" borderId="10" xfId="33" applyNumberFormat="1" applyFont="1" applyFill="1" applyBorder="1" applyAlignment="1">
      <alignment wrapText="1"/>
      <protection/>
    </xf>
    <xf numFmtId="49" fontId="10" fillId="0" borderId="10" xfId="33" applyNumberFormat="1" applyFont="1" applyFill="1" applyBorder="1" applyAlignment="1">
      <alignment wrapText="1"/>
      <protection/>
    </xf>
    <xf numFmtId="0" fontId="9" fillId="0" borderId="10" xfId="0" applyFont="1" applyFill="1" applyBorder="1" applyAlignment="1">
      <alignment horizontal="left" vertical="top"/>
    </xf>
    <xf numFmtId="4" fontId="9" fillId="0" borderId="10" xfId="0" applyNumberFormat="1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 wrapText="1"/>
    </xf>
    <xf numFmtId="3" fontId="15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1" fontId="15" fillId="0" borderId="10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4" fontId="17" fillId="0" borderId="10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197" fontId="18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wrapText="1"/>
    </xf>
    <xf numFmtId="4" fontId="18" fillId="0" borderId="10" xfId="0" applyNumberFormat="1" applyFont="1" applyFill="1" applyBorder="1" applyAlignment="1">
      <alignment horizontal="center" wrapText="1"/>
    </xf>
    <xf numFmtId="4" fontId="18" fillId="33" borderId="10" xfId="0" applyNumberFormat="1" applyFont="1" applyFill="1" applyBorder="1" applyAlignment="1">
      <alignment horizontal="center" vertical="center" wrapText="1"/>
    </xf>
    <xf numFmtId="0" fontId="17" fillId="33" borderId="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vertical="center" wrapText="1"/>
    </xf>
    <xf numFmtId="0" fontId="9" fillId="33" borderId="10" xfId="0" applyFont="1" applyFill="1" applyBorder="1" applyAlignment="1">
      <alignment/>
    </xf>
    <xf numFmtId="0" fontId="9" fillId="33" borderId="10" xfId="0" applyFont="1" applyFill="1" applyBorder="1" applyAlignment="1">
      <alignment wrapText="1"/>
    </xf>
    <xf numFmtId="0" fontId="9" fillId="33" borderId="10" xfId="0" applyFont="1" applyFill="1" applyBorder="1" applyAlignment="1">
      <alignment/>
    </xf>
    <xf numFmtId="0" fontId="4" fillId="33" borderId="0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center" vertical="center" wrapText="1"/>
    </xf>
    <xf numFmtId="3" fontId="10" fillId="0" borderId="10" xfId="54" applyNumberFormat="1" applyFont="1" applyFill="1" applyBorder="1" applyAlignment="1">
      <alignment horizontal="center" vertical="center" wrapText="1"/>
      <protection/>
    </xf>
    <xf numFmtId="1" fontId="10" fillId="0" borderId="10" xfId="54" applyNumberFormat="1" applyFont="1" applyFill="1" applyBorder="1" applyAlignment="1">
      <alignment horizontal="center" vertical="center" wrapText="1"/>
      <protection/>
    </xf>
    <xf numFmtId="4" fontId="19" fillId="0" borderId="10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9" fillId="33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/>
    </xf>
    <xf numFmtId="49" fontId="7" fillId="33" borderId="10" xfId="33" applyNumberFormat="1" applyFont="1" applyFill="1" applyBorder="1" applyAlignment="1">
      <alignment wrapText="1"/>
      <protection/>
    </xf>
    <xf numFmtId="4" fontId="12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9" fontId="7" fillId="33" borderId="10" xfId="33" applyNumberFormat="1" applyFont="1" applyFill="1" applyBorder="1" applyAlignment="1">
      <alignment horizontal="left" vertical="center" wrapText="1"/>
      <protection/>
    </xf>
    <xf numFmtId="49" fontId="7" fillId="33" borderId="10" xfId="33" applyNumberFormat="1" applyFont="1" applyFill="1" applyBorder="1" applyAlignment="1">
      <alignment vertical="center" wrapText="1"/>
      <protection/>
    </xf>
    <xf numFmtId="4" fontId="8" fillId="33" borderId="10" xfId="33" applyNumberFormat="1" applyFont="1" applyFill="1" applyBorder="1" applyAlignment="1">
      <alignment horizontal="center" vertical="center" wrapText="1"/>
      <protection/>
    </xf>
    <xf numFmtId="0" fontId="2" fillId="33" borderId="10" xfId="0" applyFont="1" applyFill="1" applyBorder="1" applyAlignment="1">
      <alignment horizontal="left" vertical="center" wrapText="1"/>
    </xf>
    <xf numFmtId="4" fontId="7" fillId="33" borderId="10" xfId="33" applyNumberFormat="1" applyFont="1" applyFill="1" applyBorder="1" applyAlignment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4" fontId="12" fillId="0" borderId="11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49" fontId="7" fillId="33" borderId="10" xfId="33" applyNumberFormat="1" applyFont="1" applyFill="1" applyBorder="1" applyAlignment="1">
      <alignment horizontal="center" vertical="center" wrapText="1"/>
      <protection/>
    </xf>
    <xf numFmtId="3" fontId="9" fillId="33" borderId="10" xfId="0" applyNumberFormat="1" applyFont="1" applyFill="1" applyBorder="1" applyAlignment="1">
      <alignment horizontal="center" vertical="center" wrapText="1"/>
    </xf>
    <xf numFmtId="4" fontId="10" fillId="33" borderId="10" xfId="54" applyNumberFormat="1" applyFont="1" applyFill="1" applyBorder="1" applyAlignment="1">
      <alignment horizontal="left" vertical="center" wrapText="1"/>
      <protection/>
    </xf>
    <xf numFmtId="49" fontId="9" fillId="33" borderId="10" xfId="0" applyNumberFormat="1" applyFont="1" applyFill="1" applyBorder="1" applyAlignment="1">
      <alignment horizontal="center" vertical="center" wrapText="1"/>
    </xf>
    <xf numFmtId="4" fontId="10" fillId="33" borderId="10" xfId="54" applyNumberFormat="1" applyFont="1" applyFill="1" applyBorder="1" applyAlignment="1">
      <alignment horizontal="center" vertical="center" wrapText="1"/>
      <protection/>
    </xf>
    <xf numFmtId="0" fontId="9" fillId="33" borderId="11" xfId="0" applyFont="1" applyFill="1" applyBorder="1" applyAlignment="1">
      <alignment horizontal="center" vertical="center" wrapText="1"/>
    </xf>
    <xf numFmtId="4" fontId="9" fillId="33" borderId="10" xfId="54" applyNumberFormat="1" applyFont="1" applyFill="1" applyBorder="1" applyAlignment="1">
      <alignment horizontal="left" vertical="center" wrapText="1"/>
      <protection/>
    </xf>
    <xf numFmtId="4" fontId="9" fillId="0" borderId="11" xfId="0" applyNumberFormat="1" applyFont="1" applyFill="1" applyBorder="1" applyAlignment="1">
      <alignment horizontal="left" vertical="center" wrapText="1"/>
    </xf>
    <xf numFmtId="0" fontId="8" fillId="0" borderId="10" xfId="54" applyFont="1" applyFill="1" applyBorder="1" applyAlignment="1">
      <alignment horizontal="left" vertical="center" wrapText="1"/>
      <protection/>
    </xf>
    <xf numFmtId="0" fontId="10" fillId="33" borderId="10" xfId="54" applyFont="1" applyFill="1" applyBorder="1" applyAlignment="1">
      <alignment horizontal="left" vertical="center" wrapText="1"/>
      <protection/>
    </xf>
    <xf numFmtId="4" fontId="8" fillId="0" borderId="10" xfId="54" applyNumberFormat="1" applyFont="1" applyFill="1" applyBorder="1" applyAlignment="1">
      <alignment horizontal="left" vertical="center" wrapText="1"/>
      <protection/>
    </xf>
    <xf numFmtId="2" fontId="8" fillId="33" borderId="10" xfId="33" applyNumberFormat="1" applyFont="1" applyFill="1" applyBorder="1" applyAlignment="1">
      <alignment horizontal="center" vertical="center" wrapText="1"/>
      <protection/>
    </xf>
    <xf numFmtId="0" fontId="9" fillId="33" borderId="10" xfId="62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wrapText="1"/>
    </xf>
    <xf numFmtId="0" fontId="18" fillId="0" borderId="10" xfId="0" applyNumberFormat="1" applyFont="1" applyFill="1" applyBorder="1" applyAlignment="1">
      <alignment horizontal="center" vertical="center" wrapText="1"/>
    </xf>
    <xf numFmtId="2" fontId="7" fillId="33" borderId="10" xfId="33" applyNumberFormat="1" applyFont="1" applyFill="1" applyBorder="1" applyAlignment="1">
      <alignment horizontal="center" vertical="center" wrapText="1"/>
      <protection/>
    </xf>
    <xf numFmtId="49" fontId="10" fillId="33" borderId="10" xfId="33" applyNumberFormat="1" applyFont="1" applyFill="1" applyBorder="1" applyAlignment="1">
      <alignment horizontal="center" vertical="center" wrapText="1"/>
      <protection/>
    </xf>
    <xf numFmtId="0" fontId="9" fillId="33" borderId="10" xfId="0" applyFont="1" applyFill="1" applyBorder="1" applyAlignment="1">
      <alignment horizontal="center" vertical="center" wrapText="1"/>
    </xf>
    <xf numFmtId="49" fontId="7" fillId="33" borderId="10" xfId="33" applyNumberFormat="1" applyFont="1" applyFill="1" applyBorder="1" applyAlignment="1">
      <alignment horizontal="center" vertical="center" wrapText="1"/>
      <protection/>
    </xf>
    <xf numFmtId="4" fontId="9" fillId="33" borderId="10" xfId="54" applyNumberFormat="1" applyFont="1" applyFill="1" applyBorder="1" applyAlignment="1">
      <alignment horizontal="center" vertical="center" wrapText="1"/>
      <protection/>
    </xf>
    <xf numFmtId="0" fontId="9" fillId="33" borderId="10" xfId="0" applyNumberFormat="1" applyFont="1" applyFill="1" applyBorder="1" applyAlignment="1">
      <alignment horizontal="center" vertical="center" wrapText="1"/>
    </xf>
    <xf numFmtId="4" fontId="9" fillId="33" borderId="10" xfId="62" applyNumberFormat="1" applyFont="1" applyFill="1" applyBorder="1" applyAlignment="1">
      <alignment horizontal="center" vertical="center" wrapText="1"/>
    </xf>
    <xf numFmtId="0" fontId="63" fillId="33" borderId="0" xfId="0" applyFont="1" applyFill="1" applyAlignment="1">
      <alignment vertical="center" wrapText="1"/>
    </xf>
    <xf numFmtId="49" fontId="10" fillId="33" borderId="10" xfId="33" applyNumberFormat="1" applyFont="1" applyFill="1" applyBorder="1" applyAlignment="1">
      <alignment wrapText="1"/>
      <protection/>
    </xf>
    <xf numFmtId="0" fontId="9" fillId="33" borderId="10" xfId="0" applyFont="1" applyFill="1" applyBorder="1" applyAlignment="1">
      <alignment horizontal="left" vertical="center"/>
    </xf>
    <xf numFmtId="4" fontId="10" fillId="33" borderId="10" xfId="33" applyNumberFormat="1" applyFont="1" applyFill="1" applyBorder="1" applyAlignment="1">
      <alignment horizontal="center" vertical="center" wrapText="1"/>
      <protection/>
    </xf>
    <xf numFmtId="43" fontId="10" fillId="33" borderId="10" xfId="62" applyFont="1" applyFill="1" applyBorder="1" applyAlignment="1">
      <alignment vertical="center" wrapText="1"/>
    </xf>
    <xf numFmtId="43" fontId="7" fillId="33" borderId="10" xfId="62" applyFont="1" applyFill="1" applyBorder="1" applyAlignment="1">
      <alignment vertical="center" wrapText="1"/>
    </xf>
    <xf numFmtId="4" fontId="8" fillId="33" borderId="10" xfId="62" applyNumberFormat="1" applyFont="1" applyFill="1" applyBorder="1" applyAlignment="1">
      <alignment horizontal="center" vertical="center" wrapText="1"/>
    </xf>
    <xf numFmtId="43" fontId="10" fillId="33" borderId="10" xfId="62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/>
    </xf>
    <xf numFmtId="43" fontId="2" fillId="33" borderId="10" xfId="62" applyFont="1" applyFill="1" applyBorder="1" applyAlignment="1">
      <alignment horizontal="left" vertical="center" wrapText="1"/>
    </xf>
    <xf numFmtId="0" fontId="0" fillId="33" borderId="12" xfId="0" applyFill="1" applyBorder="1" applyAlignment="1">
      <alignment horizontal="center" vertical="center" wrapText="1"/>
    </xf>
    <xf numFmtId="1" fontId="9" fillId="33" borderId="10" xfId="0" applyNumberFormat="1" applyFont="1" applyFill="1" applyBorder="1" applyAlignment="1">
      <alignment horizontal="left" wrapText="1"/>
    </xf>
    <xf numFmtId="0" fontId="18" fillId="33" borderId="10" xfId="0" applyFont="1" applyFill="1" applyBorder="1" applyAlignment="1">
      <alignment horizontal="center" vertical="center" wrapText="1"/>
    </xf>
    <xf numFmtId="0" fontId="17" fillId="33" borderId="10" xfId="0" applyNumberFormat="1" applyFont="1" applyFill="1" applyBorder="1" applyAlignment="1">
      <alignment horizontal="center" vertical="center" wrapText="1"/>
    </xf>
    <xf numFmtId="2" fontId="17" fillId="33" borderId="10" xfId="0" applyNumberFormat="1" applyFont="1" applyFill="1" applyBorder="1" applyAlignment="1">
      <alignment horizontal="center" vertical="center" wrapText="1"/>
    </xf>
    <xf numFmtId="2" fontId="9" fillId="33" borderId="10" xfId="0" applyNumberFormat="1" applyFont="1" applyFill="1" applyBorder="1" applyAlignment="1">
      <alignment horizontal="left" vertical="center" wrapText="1"/>
    </xf>
    <xf numFmtId="197" fontId="9" fillId="33" borderId="10" xfId="0" applyNumberFormat="1" applyFont="1" applyFill="1" applyBorder="1" applyAlignment="1">
      <alignment horizontal="center" vertical="center" wrapText="1"/>
    </xf>
    <xf numFmtId="196" fontId="9" fillId="33" borderId="10" xfId="0" applyNumberFormat="1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center" wrapText="1"/>
    </xf>
    <xf numFmtId="4" fontId="9" fillId="33" borderId="10" xfId="0" applyNumberFormat="1" applyFont="1" applyFill="1" applyBorder="1" applyAlignment="1">
      <alignment wrapText="1"/>
    </xf>
    <xf numFmtId="4" fontId="2" fillId="33" borderId="10" xfId="0" applyNumberFormat="1" applyFont="1" applyFill="1" applyBorder="1" applyAlignment="1">
      <alignment horizontal="left" wrapText="1"/>
    </xf>
    <xf numFmtId="0" fontId="17" fillId="33" borderId="10" xfId="0" applyFont="1" applyFill="1" applyBorder="1" applyAlignment="1">
      <alignment horizontal="center" vertical="top" wrapText="1"/>
    </xf>
    <xf numFmtId="0" fontId="64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wrapText="1"/>
    </xf>
    <xf numFmtId="0" fontId="9" fillId="33" borderId="0" xfId="0" applyFont="1" applyFill="1" applyAlignment="1">
      <alignment wrapText="1"/>
    </xf>
    <xf numFmtId="0" fontId="2" fillId="33" borderId="10" xfId="0" applyFont="1" applyFill="1" applyBorder="1" applyAlignment="1">
      <alignment horizontal="center" vertical="center" wrapText="1"/>
    </xf>
    <xf numFmtId="0" fontId="9" fillId="33" borderId="0" xfId="43" applyFont="1" applyFill="1" applyAlignment="1">
      <alignment wrapText="1"/>
    </xf>
    <xf numFmtId="0" fontId="9" fillId="33" borderId="13" xfId="0" applyFont="1" applyFill="1" applyBorder="1" applyAlignment="1">
      <alignment/>
    </xf>
    <xf numFmtId="0" fontId="9" fillId="33" borderId="10" xfId="0" applyFont="1" applyFill="1" applyBorder="1" applyAlignment="1">
      <alignment horizontal="center" vertical="top" wrapText="1"/>
    </xf>
    <xf numFmtId="49" fontId="9" fillId="33" borderId="10" xfId="0" applyNumberFormat="1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center" vertical="center"/>
    </xf>
    <xf numFmtId="4" fontId="9" fillId="33" borderId="10" xfId="0" applyNumberFormat="1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3" fontId="9" fillId="33" borderId="13" xfId="0" applyNumberFormat="1" applyFont="1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49" fontId="9" fillId="33" borderId="13" xfId="0" applyNumberFormat="1" applyFont="1" applyFill="1" applyBorder="1" applyAlignment="1">
      <alignment horizontal="center" vertical="center" wrapText="1"/>
    </xf>
    <xf numFmtId="4" fontId="9" fillId="33" borderId="13" xfId="0" applyNumberFormat="1" applyFont="1" applyFill="1" applyBorder="1" applyAlignment="1">
      <alignment horizontal="center" vertical="center" wrapText="1"/>
    </xf>
    <xf numFmtId="4" fontId="10" fillId="33" borderId="13" xfId="54" applyNumberFormat="1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textRotation="90" wrapText="1"/>
    </xf>
    <xf numFmtId="0" fontId="2" fillId="0" borderId="12" xfId="0" applyFont="1" applyFill="1" applyBorder="1" applyAlignment="1">
      <alignment horizontal="center" vertical="center" textRotation="90" wrapText="1"/>
    </xf>
    <xf numFmtId="0" fontId="21" fillId="0" borderId="11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49" fontId="7" fillId="33" borderId="10" xfId="62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49" fontId="10" fillId="33" borderId="10" xfId="33" applyNumberFormat="1" applyFont="1" applyFill="1" applyBorder="1" applyAlignment="1">
      <alignment horizontal="center" vertical="center" wrapText="1"/>
      <protection/>
    </xf>
    <xf numFmtId="0" fontId="0" fillId="0" borderId="10" xfId="0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4" fillId="0" borderId="0" xfId="0" applyFont="1" applyFill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7" fillId="33" borderId="10" xfId="33" applyNumberFormat="1" applyFont="1" applyFill="1" applyBorder="1" applyAlignment="1">
      <alignment horizontal="center" vertical="center" wrapText="1"/>
      <protection/>
    </xf>
    <xf numFmtId="49" fontId="10" fillId="33" borderId="10" xfId="62" applyNumberFormat="1" applyFont="1" applyFill="1" applyBorder="1" applyAlignment="1">
      <alignment horizontal="center" vertical="center" wrapText="1"/>
    </xf>
    <xf numFmtId="49" fontId="9" fillId="33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0" fillId="0" borderId="0" xfId="0" applyAlignment="1">
      <alignment vertical="center"/>
    </xf>
    <xf numFmtId="1" fontId="7" fillId="34" borderId="11" xfId="54" applyNumberFormat="1" applyFont="1" applyFill="1" applyBorder="1" applyAlignment="1">
      <alignment horizontal="center" vertical="center" wrapText="1"/>
      <protection/>
    </xf>
    <xf numFmtId="0" fontId="0" fillId="34" borderId="15" xfId="0" applyFill="1" applyBorder="1" applyAlignment="1">
      <alignment horizontal="center" vertical="center" wrapText="1"/>
    </xf>
    <xf numFmtId="0" fontId="0" fillId="34" borderId="16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7" fillId="33" borderId="11" xfId="33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zakupki.prom.ua/gov/tenders/UA-2018-06-21-002644-a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2"/>
  <sheetViews>
    <sheetView tabSelected="1" view="pageBreakPreview" zoomScaleSheetLayoutView="100" zoomScalePageLayoutView="0" workbookViewId="0" topLeftCell="A2">
      <selection activeCell="A193" sqref="A193"/>
    </sheetView>
  </sheetViews>
  <sheetFormatPr defaultColWidth="9.00390625" defaultRowHeight="12.75"/>
  <cols>
    <col min="1" max="1" width="5.875" style="3" customWidth="1"/>
    <col min="2" max="2" width="68.75390625" style="7" customWidth="1"/>
    <col min="3" max="3" width="8.375" style="3" customWidth="1"/>
    <col min="4" max="4" width="7.875" style="3" customWidth="1"/>
    <col min="5" max="5" width="9.75390625" style="3" customWidth="1"/>
    <col min="6" max="6" width="17.00390625" style="4" customWidth="1"/>
    <col min="7" max="7" width="14.125" style="3" customWidth="1"/>
    <col min="8" max="8" width="16.75390625" style="3" customWidth="1"/>
    <col min="9" max="9" width="14.875" style="3" customWidth="1"/>
    <col min="10" max="10" width="15.875" style="3" customWidth="1"/>
    <col min="11" max="11" width="11.75390625" style="3" customWidth="1"/>
    <col min="12" max="16384" width="9.125" style="5" customWidth="1"/>
  </cols>
  <sheetData>
    <row r="1" spans="8:11" ht="87.75" customHeight="1">
      <c r="H1" s="215" t="s">
        <v>174</v>
      </c>
      <c r="I1" s="216"/>
      <c r="J1" s="216"/>
      <c r="K1" s="216"/>
    </row>
    <row r="2" spans="1:11" ht="39" customHeight="1">
      <c r="A2" s="200" t="s">
        <v>95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</row>
    <row r="4" spans="1:11" s="9" customFormat="1" ht="15.75" customHeight="1">
      <c r="A4" s="166" t="s">
        <v>0</v>
      </c>
      <c r="B4" s="192" t="s">
        <v>1</v>
      </c>
      <c r="C4" s="192" t="s">
        <v>2</v>
      </c>
      <c r="D4" s="192" t="s">
        <v>3</v>
      </c>
      <c r="E4" s="192" t="s">
        <v>4</v>
      </c>
      <c r="F4" s="194" t="s">
        <v>5</v>
      </c>
      <c r="G4" s="209"/>
      <c r="H4" s="209"/>
      <c r="I4" s="209"/>
      <c r="J4" s="195"/>
      <c r="K4" s="192" t="s">
        <v>6</v>
      </c>
    </row>
    <row r="5" spans="1:11" s="9" customFormat="1" ht="15.75">
      <c r="A5" s="207"/>
      <c r="B5" s="196"/>
      <c r="C5" s="196"/>
      <c r="D5" s="196"/>
      <c r="E5" s="196"/>
      <c r="F5" s="204" t="s">
        <v>7</v>
      </c>
      <c r="G5" s="194" t="s">
        <v>8</v>
      </c>
      <c r="H5" s="209"/>
      <c r="I5" s="209"/>
      <c r="J5" s="195"/>
      <c r="K5" s="196"/>
    </row>
    <row r="6" spans="1:11" s="9" customFormat="1" ht="15.75">
      <c r="A6" s="207"/>
      <c r="B6" s="196"/>
      <c r="C6" s="196"/>
      <c r="D6" s="196"/>
      <c r="E6" s="196"/>
      <c r="F6" s="205"/>
      <c r="G6" s="192" t="s">
        <v>9</v>
      </c>
      <c r="H6" s="192" t="s">
        <v>10</v>
      </c>
      <c r="I6" s="194" t="s">
        <v>11</v>
      </c>
      <c r="J6" s="195"/>
      <c r="K6" s="196"/>
    </row>
    <row r="7" spans="1:11" s="9" customFormat="1" ht="37.5" customHeight="1">
      <c r="A7" s="208"/>
      <c r="B7" s="193"/>
      <c r="C7" s="193"/>
      <c r="D7" s="193"/>
      <c r="E7" s="193"/>
      <c r="F7" s="206"/>
      <c r="G7" s="193"/>
      <c r="H7" s="193"/>
      <c r="I7" s="1" t="s">
        <v>12</v>
      </c>
      <c r="J7" s="1" t="s">
        <v>13</v>
      </c>
      <c r="K7" s="193"/>
    </row>
    <row r="8" spans="1:11" s="9" customFormat="1" ht="15.75">
      <c r="A8" s="10">
        <v>1</v>
      </c>
      <c r="B8" s="8">
        <v>2</v>
      </c>
      <c r="C8" s="1">
        <v>3</v>
      </c>
      <c r="D8" s="1">
        <v>4</v>
      </c>
      <c r="E8" s="1">
        <v>5</v>
      </c>
      <c r="F8" s="6">
        <v>6</v>
      </c>
      <c r="G8" s="1">
        <v>7</v>
      </c>
      <c r="H8" s="1">
        <v>8</v>
      </c>
      <c r="I8" s="1">
        <v>9</v>
      </c>
      <c r="J8" s="1">
        <v>10</v>
      </c>
      <c r="K8" s="103">
        <v>11</v>
      </c>
    </row>
    <row r="9" spans="1:11" s="64" customFormat="1" ht="20.25">
      <c r="A9" s="62"/>
      <c r="B9" s="63" t="s">
        <v>43</v>
      </c>
      <c r="C9" s="60"/>
      <c r="D9" s="60"/>
      <c r="E9" s="60"/>
      <c r="F9" s="61">
        <f>F12+F70+F144+F151+F160+F170+F192+F200</f>
        <v>84256.38500000001</v>
      </c>
      <c r="G9" s="61">
        <f>G12+G70</f>
        <v>13160</v>
      </c>
      <c r="H9" s="61">
        <f>H12+H70+H200</f>
        <v>19170</v>
      </c>
      <c r="I9" s="61">
        <f>I12+I116+I144+I160</f>
        <v>18431.1</v>
      </c>
      <c r="J9" s="61">
        <f>J12+J70+J144+J151+J160+J170+J192+J200</f>
        <v>33495.285</v>
      </c>
      <c r="K9" s="104"/>
    </row>
    <row r="10" spans="1:11" s="9" customFormat="1" ht="19.5">
      <c r="A10" s="201" t="s">
        <v>35</v>
      </c>
      <c r="B10" s="202"/>
      <c r="C10" s="202"/>
      <c r="D10" s="202"/>
      <c r="E10" s="202"/>
      <c r="F10" s="202"/>
      <c r="G10" s="202"/>
      <c r="H10" s="202"/>
      <c r="I10" s="202"/>
      <c r="J10" s="202"/>
      <c r="K10" s="203"/>
    </row>
    <row r="11" spans="1:11" s="12" customFormat="1" ht="31.5" customHeight="1">
      <c r="A11" s="178" t="s">
        <v>14</v>
      </c>
      <c r="B11" s="189"/>
      <c r="C11" s="189"/>
      <c r="D11" s="189"/>
      <c r="E11" s="189"/>
      <c r="F11" s="189"/>
      <c r="G11" s="189"/>
      <c r="H11" s="189"/>
      <c r="I11" s="189"/>
      <c r="J11" s="189"/>
      <c r="K11" s="197"/>
    </row>
    <row r="12" spans="1:11" s="67" customFormat="1" ht="31.5" customHeight="1">
      <c r="A12" s="66"/>
      <c r="B12" s="65" t="s">
        <v>43</v>
      </c>
      <c r="C12" s="66"/>
      <c r="D12" s="66"/>
      <c r="E12" s="66"/>
      <c r="F12" s="65">
        <f aca="true" t="shared" si="0" ref="F12:F17">G12+H12+I12+J12</f>
        <v>33855.8</v>
      </c>
      <c r="G12" s="65">
        <f>G13+G34+G38+G47</f>
        <v>13160</v>
      </c>
      <c r="H12" s="65">
        <f>H13+H38+H47+H59</f>
        <v>14958</v>
      </c>
      <c r="I12" s="65">
        <f>I13+I34+I38+I47+I59</f>
        <v>640.8</v>
      </c>
      <c r="J12" s="65">
        <f>J13+J34+J59</f>
        <v>5097</v>
      </c>
      <c r="K12" s="106"/>
    </row>
    <row r="13" spans="1:11" s="40" customFormat="1" ht="15.75">
      <c r="A13" s="87"/>
      <c r="B13" s="38" t="s">
        <v>93</v>
      </c>
      <c r="C13" s="39"/>
      <c r="D13" s="39"/>
      <c r="E13" s="39"/>
      <c r="F13" s="39">
        <f t="shared" si="0"/>
        <v>10398.8</v>
      </c>
      <c r="G13" s="39">
        <f>G24+G27+G29</f>
        <v>1400</v>
      </c>
      <c r="H13" s="39">
        <f>H15+H22+H25</f>
        <v>4900</v>
      </c>
      <c r="I13" s="39">
        <f>I15+I17+I23+I24+I25+I27+I28+I29</f>
        <v>490.8</v>
      </c>
      <c r="J13" s="39">
        <f>J14+J15+J16+J18+J19+J20+J21+J26+J27+J29+J30</f>
        <v>3607.9999999999995</v>
      </c>
      <c r="K13" s="107"/>
    </row>
    <row r="14" spans="1:11" s="40" customFormat="1" ht="15.75">
      <c r="A14" s="35">
        <v>1</v>
      </c>
      <c r="B14" s="55" t="s">
        <v>108</v>
      </c>
      <c r="C14" s="55"/>
      <c r="D14" s="55"/>
      <c r="E14" s="35">
        <v>2018</v>
      </c>
      <c r="F14" s="13">
        <f t="shared" si="0"/>
        <v>121</v>
      </c>
      <c r="G14" s="55"/>
      <c r="H14" s="55"/>
      <c r="I14" s="55"/>
      <c r="J14" s="13">
        <v>121</v>
      </c>
      <c r="K14" s="116"/>
    </row>
    <row r="15" spans="1:11" s="9" customFormat="1" ht="43.5" customHeight="1">
      <c r="A15" s="35">
        <v>2</v>
      </c>
      <c r="B15" s="32" t="s">
        <v>15</v>
      </c>
      <c r="C15" s="13"/>
      <c r="D15" s="13"/>
      <c r="E15" s="35">
        <v>2018</v>
      </c>
      <c r="F15" s="13">
        <f t="shared" si="0"/>
        <v>3200</v>
      </c>
      <c r="G15" s="13"/>
      <c r="H15" s="13">
        <v>3200</v>
      </c>
      <c r="I15" s="13">
        <v>0</v>
      </c>
      <c r="J15" s="16">
        <v>0</v>
      </c>
      <c r="K15" s="105"/>
    </row>
    <row r="16" spans="1:11" s="9" customFormat="1" ht="15.75">
      <c r="A16" s="84">
        <v>3</v>
      </c>
      <c r="B16" s="32" t="s">
        <v>109</v>
      </c>
      <c r="C16" s="13"/>
      <c r="D16" s="13"/>
      <c r="E16" s="15" t="s">
        <v>94</v>
      </c>
      <c r="F16" s="13">
        <f t="shared" si="0"/>
        <v>677</v>
      </c>
      <c r="G16" s="13"/>
      <c r="H16" s="13"/>
      <c r="I16" s="13"/>
      <c r="J16" s="16">
        <v>677</v>
      </c>
      <c r="K16" s="105"/>
    </row>
    <row r="17" spans="1:11" s="9" customFormat="1" ht="15.75">
      <c r="A17" s="110">
        <v>4</v>
      </c>
      <c r="B17" s="111" t="s">
        <v>111</v>
      </c>
      <c r="C17" s="28"/>
      <c r="D17" s="28"/>
      <c r="E17" s="112" t="s">
        <v>94</v>
      </c>
      <c r="F17" s="28">
        <f t="shared" si="0"/>
        <v>85.3</v>
      </c>
      <c r="G17" s="28"/>
      <c r="H17" s="28"/>
      <c r="I17" s="28">
        <v>85.3</v>
      </c>
      <c r="J17" s="113"/>
      <c r="K17" s="114"/>
    </row>
    <row r="18" spans="1:11" s="9" customFormat="1" ht="15.75">
      <c r="A18" s="110">
        <v>5</v>
      </c>
      <c r="B18" s="111" t="s">
        <v>110</v>
      </c>
      <c r="C18" s="13"/>
      <c r="D18" s="13"/>
      <c r="E18" s="15" t="s">
        <v>94</v>
      </c>
      <c r="F18" s="13">
        <f>J18</f>
        <v>1247.1</v>
      </c>
      <c r="G18" s="13"/>
      <c r="H18" s="13"/>
      <c r="I18" s="13"/>
      <c r="J18" s="17">
        <v>1247.1</v>
      </c>
      <c r="K18" s="105"/>
    </row>
    <row r="19" spans="1:11" s="9" customFormat="1" ht="31.5">
      <c r="A19" s="110">
        <v>6</v>
      </c>
      <c r="B19" s="115" t="s">
        <v>107</v>
      </c>
      <c r="C19" s="13"/>
      <c r="D19" s="13"/>
      <c r="E19" s="15" t="s">
        <v>94</v>
      </c>
      <c r="F19" s="13">
        <f>J19</f>
        <v>312.7</v>
      </c>
      <c r="G19" s="13"/>
      <c r="H19" s="13"/>
      <c r="I19" s="13"/>
      <c r="J19" s="17">
        <v>312.7</v>
      </c>
      <c r="K19" s="105"/>
    </row>
    <row r="20" spans="1:11" s="9" customFormat="1" ht="31.5">
      <c r="A20" s="84">
        <v>7</v>
      </c>
      <c r="B20" s="33" t="s">
        <v>100</v>
      </c>
      <c r="C20" s="13"/>
      <c r="D20" s="13"/>
      <c r="E20" s="15" t="s">
        <v>94</v>
      </c>
      <c r="F20" s="13">
        <f>J20</f>
        <v>95</v>
      </c>
      <c r="G20" s="13"/>
      <c r="H20" s="18"/>
      <c r="I20" s="13"/>
      <c r="J20" s="13">
        <v>95</v>
      </c>
      <c r="K20" s="105"/>
    </row>
    <row r="21" spans="1:11" s="9" customFormat="1" ht="47.25">
      <c r="A21" s="84">
        <v>8</v>
      </c>
      <c r="B21" s="33" t="s">
        <v>112</v>
      </c>
      <c r="C21" s="13"/>
      <c r="D21" s="13"/>
      <c r="E21" s="15" t="s">
        <v>94</v>
      </c>
      <c r="F21" s="13">
        <f>J21</f>
        <v>85.2</v>
      </c>
      <c r="G21" s="13"/>
      <c r="H21" s="18"/>
      <c r="I21" s="13"/>
      <c r="J21" s="13">
        <v>85.2</v>
      </c>
      <c r="K21" s="105"/>
    </row>
    <row r="22" spans="1:11" s="9" customFormat="1" ht="15.75">
      <c r="A22" s="84">
        <v>9</v>
      </c>
      <c r="B22" s="32" t="s">
        <v>46</v>
      </c>
      <c r="C22" s="13"/>
      <c r="D22" s="13"/>
      <c r="E22" s="15">
        <v>2018</v>
      </c>
      <c r="F22" s="13">
        <f>H22</f>
        <v>700</v>
      </c>
      <c r="G22" s="13"/>
      <c r="H22" s="16">
        <v>700</v>
      </c>
      <c r="I22" s="13"/>
      <c r="J22" s="13"/>
      <c r="K22" s="105"/>
    </row>
    <row r="23" spans="1:11" s="9" customFormat="1" ht="65.25" customHeight="1">
      <c r="A23" s="84">
        <v>10</v>
      </c>
      <c r="B23" s="32" t="s">
        <v>31</v>
      </c>
      <c r="C23" s="13"/>
      <c r="D23" s="13"/>
      <c r="E23" s="15">
        <v>2018</v>
      </c>
      <c r="F23" s="13">
        <f>I23</f>
        <v>350</v>
      </c>
      <c r="G23" s="13"/>
      <c r="H23" s="13">
        <v>0</v>
      </c>
      <c r="I23" s="13">
        <v>350</v>
      </c>
      <c r="J23" s="16"/>
      <c r="K23" s="105"/>
    </row>
    <row r="24" spans="1:11" s="9" customFormat="1" ht="31.5" customHeight="1">
      <c r="A24" s="84">
        <v>11</v>
      </c>
      <c r="B24" s="32" t="s">
        <v>16</v>
      </c>
      <c r="C24" s="13"/>
      <c r="D24" s="13"/>
      <c r="E24" s="15">
        <v>2018</v>
      </c>
      <c r="F24" s="13">
        <f>G24</f>
        <v>200</v>
      </c>
      <c r="G24" s="13">
        <v>200</v>
      </c>
      <c r="H24" s="13"/>
      <c r="I24" s="13">
        <v>0</v>
      </c>
      <c r="J24" s="16"/>
      <c r="K24" s="105"/>
    </row>
    <row r="25" spans="1:11" s="9" customFormat="1" ht="63">
      <c r="A25" s="84">
        <v>12</v>
      </c>
      <c r="B25" s="32" t="s">
        <v>17</v>
      </c>
      <c r="C25" s="13"/>
      <c r="D25" s="13"/>
      <c r="E25" s="15">
        <v>2018</v>
      </c>
      <c r="F25" s="13">
        <f>H25</f>
        <v>1000</v>
      </c>
      <c r="G25" s="13"/>
      <c r="H25" s="13">
        <v>1000</v>
      </c>
      <c r="I25" s="13">
        <v>0</v>
      </c>
      <c r="J25" s="16"/>
      <c r="K25" s="105"/>
    </row>
    <row r="26" spans="1:11" s="9" customFormat="1" ht="15.75">
      <c r="A26" s="84">
        <v>13</v>
      </c>
      <c r="B26" s="111" t="s">
        <v>114</v>
      </c>
      <c r="C26" s="28"/>
      <c r="D26" s="28"/>
      <c r="E26" s="112" t="s">
        <v>94</v>
      </c>
      <c r="F26" s="28">
        <f>J26</f>
        <v>500</v>
      </c>
      <c r="G26" s="28"/>
      <c r="H26" s="28"/>
      <c r="I26" s="28"/>
      <c r="J26" s="113">
        <v>500</v>
      </c>
      <c r="K26" s="114"/>
    </row>
    <row r="27" spans="1:11" s="9" customFormat="1" ht="31.5">
      <c r="A27" s="110">
        <v>14</v>
      </c>
      <c r="B27" s="115" t="s">
        <v>26</v>
      </c>
      <c r="C27" s="28"/>
      <c r="D27" s="28"/>
      <c r="E27" s="112">
        <v>2018</v>
      </c>
      <c r="F27" s="28">
        <f>G27+J27</f>
        <v>1400</v>
      </c>
      <c r="G27" s="28">
        <v>1200</v>
      </c>
      <c r="H27" s="28"/>
      <c r="I27" s="28">
        <v>0</v>
      </c>
      <c r="J27" s="131">
        <v>200</v>
      </c>
      <c r="K27" s="114"/>
    </row>
    <row r="28" spans="1:11" s="9" customFormat="1" ht="45.75" customHeight="1">
      <c r="A28" s="132">
        <v>15</v>
      </c>
      <c r="B28" s="115" t="s">
        <v>113</v>
      </c>
      <c r="C28" s="28"/>
      <c r="D28" s="28"/>
      <c r="E28" s="112">
        <v>2018</v>
      </c>
      <c r="F28" s="28">
        <f>I28</f>
        <v>55.5</v>
      </c>
      <c r="G28" s="133"/>
      <c r="H28" s="28" t="s">
        <v>30</v>
      </c>
      <c r="I28" s="28">
        <v>55.5</v>
      </c>
      <c r="J28" s="113"/>
      <c r="K28" s="114"/>
    </row>
    <row r="29" spans="1:11" s="9" customFormat="1" ht="60" customHeight="1">
      <c r="A29" s="110">
        <v>16</v>
      </c>
      <c r="B29" s="111" t="s">
        <v>115</v>
      </c>
      <c r="C29" s="28"/>
      <c r="D29" s="28"/>
      <c r="E29" s="112">
        <v>2018</v>
      </c>
      <c r="F29" s="28">
        <v>0</v>
      </c>
      <c r="G29" s="28">
        <v>0</v>
      </c>
      <c r="H29" s="28"/>
      <c r="I29" s="28">
        <v>0</v>
      </c>
      <c r="J29" s="113">
        <v>0</v>
      </c>
      <c r="K29" s="114"/>
    </row>
    <row r="30" spans="1:11" s="9" customFormat="1" ht="54.75" customHeight="1">
      <c r="A30" s="172">
        <v>17</v>
      </c>
      <c r="B30" s="134" t="s">
        <v>119</v>
      </c>
      <c r="C30" s="28"/>
      <c r="D30" s="28"/>
      <c r="E30" s="175" t="s">
        <v>94</v>
      </c>
      <c r="F30" s="176">
        <f>J30</f>
        <v>370</v>
      </c>
      <c r="G30" s="28"/>
      <c r="H30" s="28"/>
      <c r="I30" s="28"/>
      <c r="J30" s="177">
        <v>370</v>
      </c>
      <c r="K30" s="114"/>
    </row>
    <row r="31" spans="1:11" s="9" customFormat="1" ht="63" customHeight="1">
      <c r="A31" s="173"/>
      <c r="B31" s="111" t="s">
        <v>118</v>
      </c>
      <c r="C31" s="28"/>
      <c r="D31" s="28"/>
      <c r="E31" s="173"/>
      <c r="F31" s="173"/>
      <c r="G31" s="28"/>
      <c r="H31" s="28"/>
      <c r="I31" s="28"/>
      <c r="J31" s="173"/>
      <c r="K31" s="114"/>
    </row>
    <row r="32" spans="1:11" s="9" customFormat="1" ht="85.5" customHeight="1">
      <c r="A32" s="173"/>
      <c r="B32" s="111" t="s">
        <v>117</v>
      </c>
      <c r="C32" s="28"/>
      <c r="D32" s="28"/>
      <c r="E32" s="173"/>
      <c r="F32" s="173"/>
      <c r="G32" s="28"/>
      <c r="H32" s="28"/>
      <c r="I32" s="28"/>
      <c r="J32" s="173"/>
      <c r="K32" s="114"/>
    </row>
    <row r="33" spans="1:11" s="9" customFormat="1" ht="54.75" customHeight="1">
      <c r="A33" s="174"/>
      <c r="B33" s="111" t="s">
        <v>116</v>
      </c>
      <c r="C33" s="28"/>
      <c r="D33" s="28"/>
      <c r="E33" s="174"/>
      <c r="F33" s="174"/>
      <c r="G33" s="28"/>
      <c r="H33" s="28"/>
      <c r="I33" s="28"/>
      <c r="J33" s="174"/>
      <c r="K33" s="114"/>
    </row>
    <row r="34" spans="1:11" s="9" customFormat="1" ht="27.75" customHeight="1">
      <c r="A34" s="110"/>
      <c r="B34" s="117" t="s">
        <v>18</v>
      </c>
      <c r="C34" s="15"/>
      <c r="D34" s="15"/>
      <c r="E34" s="10"/>
      <c r="F34" s="39">
        <f>F35+F36+F37</f>
        <v>545</v>
      </c>
      <c r="G34" s="39">
        <f>G35+G36</f>
        <v>0</v>
      </c>
      <c r="H34" s="39">
        <f>H35+H36</f>
        <v>0</v>
      </c>
      <c r="I34" s="39">
        <f>I35+I36</f>
        <v>0</v>
      </c>
      <c r="J34" s="39">
        <f>J35+J36+J37</f>
        <v>545</v>
      </c>
      <c r="K34" s="105"/>
    </row>
    <row r="35" spans="1:11" s="9" customFormat="1" ht="20.25" customHeight="1">
      <c r="A35" s="10">
        <v>1</v>
      </c>
      <c r="B35" s="14" t="s">
        <v>34</v>
      </c>
      <c r="C35" s="15"/>
      <c r="D35" s="15"/>
      <c r="E35" s="10">
        <v>2018</v>
      </c>
      <c r="F35" s="13">
        <f>I35+J35</f>
        <v>200</v>
      </c>
      <c r="G35" s="13"/>
      <c r="H35" s="13"/>
      <c r="I35" s="13"/>
      <c r="J35" s="16">
        <v>200</v>
      </c>
      <c r="K35" s="105"/>
    </row>
    <row r="36" spans="1:11" s="9" customFormat="1" ht="34.5" customHeight="1">
      <c r="A36" s="10">
        <v>2</v>
      </c>
      <c r="B36" s="14" t="s">
        <v>120</v>
      </c>
      <c r="C36" s="15"/>
      <c r="D36" s="15"/>
      <c r="E36" s="10">
        <v>2018</v>
      </c>
      <c r="F36" s="13">
        <f>J36</f>
        <v>45</v>
      </c>
      <c r="G36" s="13"/>
      <c r="H36" s="13"/>
      <c r="I36" s="13"/>
      <c r="J36" s="16">
        <v>45</v>
      </c>
      <c r="K36" s="105"/>
    </row>
    <row r="37" spans="1:11" s="9" customFormat="1" ht="27" customHeight="1">
      <c r="A37" s="10">
        <v>3</v>
      </c>
      <c r="B37" s="14" t="s">
        <v>143</v>
      </c>
      <c r="C37" s="15"/>
      <c r="D37" s="15"/>
      <c r="E37" s="10">
        <v>2018</v>
      </c>
      <c r="F37" s="13">
        <v>300</v>
      </c>
      <c r="G37" s="13"/>
      <c r="H37" s="13"/>
      <c r="I37" s="13"/>
      <c r="J37" s="16">
        <v>300</v>
      </c>
      <c r="K37" s="105"/>
    </row>
    <row r="38" spans="1:11" s="9" customFormat="1" ht="15.75">
      <c r="A38" s="10"/>
      <c r="B38" s="117" t="s">
        <v>29</v>
      </c>
      <c r="C38" s="15"/>
      <c r="D38" s="15"/>
      <c r="E38" s="10"/>
      <c r="F38" s="42">
        <f>G38+H38</f>
        <v>5660</v>
      </c>
      <c r="G38" s="42">
        <f>G39+G41+G42+G43+G44+G46</f>
        <v>3860</v>
      </c>
      <c r="H38" s="42">
        <f>H40+H45</f>
        <v>1800</v>
      </c>
      <c r="I38" s="42">
        <f>I40+I41+I45</f>
        <v>0</v>
      </c>
      <c r="J38" s="42">
        <f>J40+J41+J45</f>
        <v>0</v>
      </c>
      <c r="K38" s="108"/>
    </row>
    <row r="39" spans="1:11" s="9" customFormat="1" ht="31.5">
      <c r="A39" s="10">
        <v>1</v>
      </c>
      <c r="B39" s="14" t="s">
        <v>139</v>
      </c>
      <c r="C39" s="15"/>
      <c r="D39" s="15"/>
      <c r="E39" s="10">
        <v>2018</v>
      </c>
      <c r="F39" s="124">
        <v>500</v>
      </c>
      <c r="G39" s="124">
        <v>500</v>
      </c>
      <c r="H39" s="124"/>
      <c r="I39" s="124"/>
      <c r="J39" s="124"/>
      <c r="K39" s="108"/>
    </row>
    <row r="40" spans="1:11" s="19" customFormat="1" ht="15.75">
      <c r="A40" s="41">
        <v>2</v>
      </c>
      <c r="B40" s="118" t="s">
        <v>106</v>
      </c>
      <c r="C40" s="15"/>
      <c r="D40" s="15"/>
      <c r="E40" s="10">
        <v>2018</v>
      </c>
      <c r="F40" s="13">
        <f>H40</f>
        <v>600</v>
      </c>
      <c r="G40" s="13"/>
      <c r="H40" s="13">
        <v>600</v>
      </c>
      <c r="I40" s="13">
        <v>0</v>
      </c>
      <c r="J40" s="16"/>
      <c r="K40" s="105"/>
    </row>
    <row r="41" spans="1:11" s="9" customFormat="1" ht="53.25" customHeight="1">
      <c r="A41" s="10">
        <v>3</v>
      </c>
      <c r="B41" s="118" t="s">
        <v>121</v>
      </c>
      <c r="C41" s="15"/>
      <c r="D41" s="15"/>
      <c r="E41" s="10">
        <v>2018</v>
      </c>
      <c r="F41" s="13">
        <f>G41</f>
        <v>300</v>
      </c>
      <c r="G41" s="13">
        <v>300</v>
      </c>
      <c r="H41" s="13"/>
      <c r="I41" s="13">
        <v>0</v>
      </c>
      <c r="J41" s="16"/>
      <c r="K41" s="105"/>
    </row>
    <row r="42" spans="1:11" s="9" customFormat="1" ht="36" customHeight="1">
      <c r="A42" s="10">
        <v>4</v>
      </c>
      <c r="B42" s="118" t="s">
        <v>140</v>
      </c>
      <c r="C42" s="15"/>
      <c r="D42" s="15"/>
      <c r="E42" s="10">
        <v>2018</v>
      </c>
      <c r="F42" s="13">
        <v>660</v>
      </c>
      <c r="G42" s="13">
        <v>660</v>
      </c>
      <c r="H42" s="13"/>
      <c r="I42" s="13"/>
      <c r="J42" s="16"/>
      <c r="K42" s="105"/>
    </row>
    <row r="43" spans="1:11" s="9" customFormat="1" ht="36" customHeight="1">
      <c r="A43" s="10">
        <v>5</v>
      </c>
      <c r="B43" s="118" t="s">
        <v>142</v>
      </c>
      <c r="C43" s="15"/>
      <c r="D43" s="15"/>
      <c r="E43" s="10">
        <v>2018</v>
      </c>
      <c r="F43" s="13">
        <v>1100</v>
      </c>
      <c r="G43" s="13">
        <v>1100</v>
      </c>
      <c r="H43" s="13"/>
      <c r="I43" s="13"/>
      <c r="J43" s="16"/>
      <c r="K43" s="105"/>
    </row>
    <row r="44" spans="1:11" s="9" customFormat="1" ht="36" customHeight="1">
      <c r="A44" s="10">
        <v>6</v>
      </c>
      <c r="B44" s="118" t="s">
        <v>141</v>
      </c>
      <c r="C44" s="15"/>
      <c r="D44" s="15"/>
      <c r="E44" s="10">
        <v>2018</v>
      </c>
      <c r="F44" s="13">
        <v>800</v>
      </c>
      <c r="G44" s="13">
        <v>800</v>
      </c>
      <c r="H44" s="13"/>
      <c r="I44" s="13"/>
      <c r="J44" s="16"/>
      <c r="K44" s="105"/>
    </row>
    <row r="45" spans="1:11" s="9" customFormat="1" ht="33.75" customHeight="1">
      <c r="A45" s="10">
        <v>7</v>
      </c>
      <c r="B45" s="118" t="s">
        <v>105</v>
      </c>
      <c r="C45" s="15"/>
      <c r="D45" s="15"/>
      <c r="E45" s="10">
        <v>2018</v>
      </c>
      <c r="F45" s="13">
        <f>H45</f>
        <v>1200</v>
      </c>
      <c r="G45" s="13"/>
      <c r="H45" s="13">
        <v>1200</v>
      </c>
      <c r="I45" s="13">
        <v>0</v>
      </c>
      <c r="J45" s="16"/>
      <c r="K45" s="105"/>
    </row>
    <row r="46" spans="1:11" s="9" customFormat="1" ht="23.25" customHeight="1">
      <c r="A46" s="10">
        <v>8</v>
      </c>
      <c r="B46" s="118" t="s">
        <v>144</v>
      </c>
      <c r="C46" s="15"/>
      <c r="D46" s="15"/>
      <c r="E46" s="10">
        <v>2018</v>
      </c>
      <c r="F46" s="13">
        <v>500</v>
      </c>
      <c r="G46" s="13">
        <v>500</v>
      </c>
      <c r="H46" s="13"/>
      <c r="I46" s="13"/>
      <c r="J46" s="16"/>
      <c r="K46" s="105"/>
    </row>
    <row r="47" spans="1:11" s="9" customFormat="1" ht="21.75" customHeight="1">
      <c r="A47" s="10"/>
      <c r="B47" s="119" t="s">
        <v>28</v>
      </c>
      <c r="C47" s="13"/>
      <c r="D47" s="13"/>
      <c r="E47" s="13"/>
      <c r="F47" s="39">
        <f>F48+F49+F50+F51+F52+F53+F54+F55+F56+F57+F58</f>
        <v>10512</v>
      </c>
      <c r="G47" s="39">
        <f>G48+G49+G51+G57</f>
        <v>7900</v>
      </c>
      <c r="H47" s="39">
        <f>H52+H53+H54+H56+H57+H58</f>
        <v>2462</v>
      </c>
      <c r="I47" s="39">
        <f>I50+I55</f>
        <v>150</v>
      </c>
      <c r="J47" s="43">
        <f>J51+J50+J52+J53+J54+J55+J56+J58</f>
        <v>0</v>
      </c>
      <c r="K47" s="105"/>
    </row>
    <row r="48" spans="1:11" s="9" customFormat="1" ht="55.5" customHeight="1">
      <c r="A48" s="10">
        <v>1</v>
      </c>
      <c r="B48" s="32" t="s">
        <v>137</v>
      </c>
      <c r="C48" s="13"/>
      <c r="D48" s="13"/>
      <c r="E48" s="13"/>
      <c r="F48" s="13">
        <v>2300</v>
      </c>
      <c r="G48" s="13">
        <v>2300</v>
      </c>
      <c r="H48" s="39"/>
      <c r="I48" s="39"/>
      <c r="J48" s="43"/>
      <c r="K48" s="105"/>
    </row>
    <row r="49" spans="1:11" s="9" customFormat="1" ht="31.5" customHeight="1">
      <c r="A49" s="10">
        <v>2</v>
      </c>
      <c r="B49" s="32" t="s">
        <v>138</v>
      </c>
      <c r="C49" s="13"/>
      <c r="D49" s="13"/>
      <c r="E49" s="13"/>
      <c r="F49" s="13">
        <v>1300</v>
      </c>
      <c r="G49" s="13">
        <v>1300</v>
      </c>
      <c r="H49" s="39"/>
      <c r="I49" s="39"/>
      <c r="J49" s="43"/>
      <c r="K49" s="105"/>
    </row>
    <row r="50" spans="1:11" s="9" customFormat="1" ht="15.75">
      <c r="A50" s="35">
        <v>3</v>
      </c>
      <c r="B50" s="32" t="s">
        <v>32</v>
      </c>
      <c r="C50" s="13"/>
      <c r="D50" s="13"/>
      <c r="E50" s="15">
        <v>2018</v>
      </c>
      <c r="F50" s="13">
        <f>I50</f>
        <v>50</v>
      </c>
      <c r="G50" s="13"/>
      <c r="H50" s="13"/>
      <c r="I50" s="13">
        <v>50</v>
      </c>
      <c r="J50" s="16"/>
      <c r="K50" s="105"/>
    </row>
    <row r="51" spans="1:11" s="9" customFormat="1" ht="31.5">
      <c r="A51" s="85">
        <v>4</v>
      </c>
      <c r="B51" s="32" t="s">
        <v>19</v>
      </c>
      <c r="C51" s="13"/>
      <c r="D51" s="13"/>
      <c r="E51" s="15">
        <v>2018</v>
      </c>
      <c r="F51" s="13">
        <f>G51+I51</f>
        <v>500</v>
      </c>
      <c r="G51" s="13">
        <v>500</v>
      </c>
      <c r="H51" s="13"/>
      <c r="I51" s="13">
        <v>0</v>
      </c>
      <c r="J51" s="16"/>
      <c r="K51" s="105"/>
    </row>
    <row r="52" spans="1:11" s="9" customFormat="1" ht="15.75">
      <c r="A52" s="85">
        <v>5</v>
      </c>
      <c r="B52" s="32" t="s">
        <v>20</v>
      </c>
      <c r="C52" s="13"/>
      <c r="D52" s="13"/>
      <c r="E52" s="15">
        <v>2018</v>
      </c>
      <c r="F52" s="13">
        <f>H52</f>
        <v>20</v>
      </c>
      <c r="G52" s="13"/>
      <c r="H52" s="13">
        <v>20</v>
      </c>
      <c r="I52" s="13">
        <v>0</v>
      </c>
      <c r="J52" s="16"/>
      <c r="K52" s="105"/>
    </row>
    <row r="53" spans="1:11" s="9" customFormat="1" ht="15.75">
      <c r="A53" s="85">
        <v>6</v>
      </c>
      <c r="B53" s="32" t="s">
        <v>21</v>
      </c>
      <c r="C53" s="13"/>
      <c r="D53" s="13"/>
      <c r="E53" s="15">
        <v>2018</v>
      </c>
      <c r="F53" s="13">
        <f>H53+I53</f>
        <v>12</v>
      </c>
      <c r="G53" s="13"/>
      <c r="H53" s="13">
        <v>12</v>
      </c>
      <c r="I53" s="13">
        <v>0</v>
      </c>
      <c r="J53" s="16"/>
      <c r="K53" s="105"/>
    </row>
    <row r="54" spans="1:11" s="9" customFormat="1" ht="31.5">
      <c r="A54" s="85">
        <v>7</v>
      </c>
      <c r="B54" s="32" t="s">
        <v>22</v>
      </c>
      <c r="C54" s="13"/>
      <c r="D54" s="13"/>
      <c r="E54" s="15">
        <v>2018</v>
      </c>
      <c r="F54" s="13">
        <f>H54+I54</f>
        <v>150</v>
      </c>
      <c r="G54" s="13"/>
      <c r="H54" s="13">
        <v>150</v>
      </c>
      <c r="I54" s="13">
        <v>0</v>
      </c>
      <c r="J54" s="16"/>
      <c r="K54" s="105"/>
    </row>
    <row r="55" spans="1:11" s="9" customFormat="1" ht="45" customHeight="1">
      <c r="A55" s="85">
        <v>8</v>
      </c>
      <c r="B55" s="14" t="s">
        <v>23</v>
      </c>
      <c r="C55" s="15"/>
      <c r="D55" s="15"/>
      <c r="E55" s="10">
        <v>2018</v>
      </c>
      <c r="F55" s="13">
        <f>H55+I55</f>
        <v>100</v>
      </c>
      <c r="G55" s="13"/>
      <c r="H55" s="13"/>
      <c r="I55" s="16">
        <v>100</v>
      </c>
      <c r="J55" s="13"/>
      <c r="K55" s="105"/>
    </row>
    <row r="56" spans="1:11" s="9" customFormat="1" ht="47.25">
      <c r="A56" s="20">
        <v>9</v>
      </c>
      <c r="B56" s="14" t="s">
        <v>24</v>
      </c>
      <c r="C56" s="15"/>
      <c r="D56" s="15"/>
      <c r="E56" s="10">
        <v>2018</v>
      </c>
      <c r="F56" s="13">
        <f>H56+I56</f>
        <v>280</v>
      </c>
      <c r="G56" s="13"/>
      <c r="H56" s="13">
        <v>280</v>
      </c>
      <c r="I56" s="13">
        <v>0</v>
      </c>
      <c r="J56" s="16"/>
      <c r="K56" s="105"/>
    </row>
    <row r="57" spans="1:11" s="9" customFormat="1" ht="31.5">
      <c r="A57" s="20">
        <v>10</v>
      </c>
      <c r="B57" s="14" t="s">
        <v>136</v>
      </c>
      <c r="C57" s="15"/>
      <c r="D57" s="15"/>
      <c r="E57" s="10">
        <v>2018</v>
      </c>
      <c r="F57" s="13">
        <v>3800</v>
      </c>
      <c r="G57" s="13">
        <v>3800</v>
      </c>
      <c r="H57" s="13">
        <v>0</v>
      </c>
      <c r="I57" s="13">
        <v>0</v>
      </c>
      <c r="J57" s="16"/>
      <c r="K57" s="105"/>
    </row>
    <row r="58" spans="1:11" s="9" customFormat="1" ht="31.5">
      <c r="A58" s="20">
        <v>11</v>
      </c>
      <c r="B58" s="14" t="s">
        <v>25</v>
      </c>
      <c r="C58" s="15"/>
      <c r="D58" s="15"/>
      <c r="E58" s="10">
        <v>2018</v>
      </c>
      <c r="F58" s="13">
        <f>H58</f>
        <v>2000</v>
      </c>
      <c r="G58" s="13"/>
      <c r="H58" s="16">
        <v>2000</v>
      </c>
      <c r="I58" s="13">
        <v>0</v>
      </c>
      <c r="J58" s="13"/>
      <c r="K58" s="105"/>
    </row>
    <row r="59" spans="1:11" s="9" customFormat="1" ht="18.75" customHeight="1">
      <c r="A59" s="20"/>
      <c r="B59" s="117" t="s">
        <v>27</v>
      </c>
      <c r="C59" s="11"/>
      <c r="D59" s="11"/>
      <c r="E59" s="1"/>
      <c r="F59" s="39">
        <f>H59+I59+J59</f>
        <v>6740</v>
      </c>
      <c r="G59" s="2"/>
      <c r="H59" s="39">
        <f>H60+H61+H62+H63</f>
        <v>5796</v>
      </c>
      <c r="I59" s="2">
        <f>I60+I61+I62+I63</f>
        <v>0</v>
      </c>
      <c r="J59" s="43">
        <f>J60+J61+J62+J63</f>
        <v>944</v>
      </c>
      <c r="K59" s="103"/>
    </row>
    <row r="60" spans="1:11" s="22" customFormat="1" ht="37.5" customHeight="1">
      <c r="A60" s="10">
        <v>1</v>
      </c>
      <c r="B60" s="27" t="s">
        <v>33</v>
      </c>
      <c r="C60" s="17"/>
      <c r="D60" s="17"/>
      <c r="E60" s="15">
        <v>2018</v>
      </c>
      <c r="F60" s="13">
        <f>J60</f>
        <v>300</v>
      </c>
      <c r="G60" s="13"/>
      <c r="H60" s="13"/>
      <c r="I60" s="13">
        <v>0</v>
      </c>
      <c r="J60" s="13">
        <v>300</v>
      </c>
      <c r="K60" s="105"/>
    </row>
    <row r="61" spans="1:11" s="9" customFormat="1" ht="15.75">
      <c r="A61" s="86">
        <v>2</v>
      </c>
      <c r="B61" s="44" t="s">
        <v>48</v>
      </c>
      <c r="C61" s="17"/>
      <c r="D61" s="17"/>
      <c r="E61" s="15">
        <v>2018</v>
      </c>
      <c r="F61" s="45">
        <f>H61+J61</f>
        <v>2710</v>
      </c>
      <c r="G61" s="13"/>
      <c r="H61" s="13">
        <v>2439</v>
      </c>
      <c r="I61" s="13">
        <v>0</v>
      </c>
      <c r="J61" s="13">
        <v>271</v>
      </c>
      <c r="K61" s="105"/>
    </row>
    <row r="62" spans="1:11" s="9" customFormat="1" ht="15.75">
      <c r="A62" s="86">
        <v>3</v>
      </c>
      <c r="B62" s="46" t="s">
        <v>49</v>
      </c>
      <c r="C62" s="17"/>
      <c r="D62" s="17"/>
      <c r="E62" s="15">
        <v>2018</v>
      </c>
      <c r="F62" s="45">
        <f>H62+J62</f>
        <v>1580</v>
      </c>
      <c r="G62" s="13"/>
      <c r="H62" s="13">
        <v>1422</v>
      </c>
      <c r="I62" s="13">
        <v>0</v>
      </c>
      <c r="J62" s="13">
        <v>158</v>
      </c>
      <c r="K62" s="105"/>
    </row>
    <row r="63" spans="1:11" s="9" customFormat="1" ht="15.75">
      <c r="A63" s="86">
        <v>4</v>
      </c>
      <c r="B63" s="44" t="s">
        <v>47</v>
      </c>
      <c r="C63" s="17"/>
      <c r="D63" s="17"/>
      <c r="E63" s="15">
        <v>2018</v>
      </c>
      <c r="F63" s="45">
        <f>H63+J63</f>
        <v>2150</v>
      </c>
      <c r="G63" s="13"/>
      <c r="H63" s="13">
        <v>1935</v>
      </c>
      <c r="I63" s="13">
        <v>0</v>
      </c>
      <c r="J63" s="13">
        <v>215</v>
      </c>
      <c r="K63" s="105"/>
    </row>
    <row r="64" spans="1:11" s="9" customFormat="1" ht="15.75">
      <c r="A64" s="217" t="s">
        <v>122</v>
      </c>
      <c r="B64" s="218"/>
      <c r="C64" s="218"/>
      <c r="D64" s="218"/>
      <c r="E64" s="218"/>
      <c r="F64" s="218"/>
      <c r="G64" s="218"/>
      <c r="H64" s="218"/>
      <c r="I64" s="218"/>
      <c r="J64" s="218"/>
      <c r="K64" s="219"/>
    </row>
    <row r="65" spans="1:11" ht="39.75" customHeight="1">
      <c r="A65" s="189" t="s">
        <v>0</v>
      </c>
      <c r="B65" s="199" t="s">
        <v>1</v>
      </c>
      <c r="C65" s="178" t="s">
        <v>2</v>
      </c>
      <c r="D65" s="178" t="s">
        <v>3</v>
      </c>
      <c r="E65" s="178" t="s">
        <v>4</v>
      </c>
      <c r="F65" s="178" t="s">
        <v>5</v>
      </c>
      <c r="G65" s="178"/>
      <c r="H65" s="178"/>
      <c r="I65" s="178"/>
      <c r="J65" s="178"/>
      <c r="K65" s="178" t="s">
        <v>6</v>
      </c>
    </row>
    <row r="66" spans="1:11" ht="39.75" customHeight="1">
      <c r="A66" s="220"/>
      <c r="B66" s="199"/>
      <c r="C66" s="178"/>
      <c r="D66" s="178"/>
      <c r="E66" s="178"/>
      <c r="F66" s="182" t="s">
        <v>7</v>
      </c>
      <c r="G66" s="178" t="s">
        <v>8</v>
      </c>
      <c r="H66" s="178"/>
      <c r="I66" s="178"/>
      <c r="J66" s="178"/>
      <c r="K66" s="178"/>
    </row>
    <row r="67" spans="1:11" ht="39.75" customHeight="1">
      <c r="A67" s="220"/>
      <c r="B67" s="199"/>
      <c r="C67" s="178"/>
      <c r="D67" s="178"/>
      <c r="E67" s="178"/>
      <c r="F67" s="182"/>
      <c r="G67" s="178" t="s">
        <v>9</v>
      </c>
      <c r="H67" s="178" t="s">
        <v>10</v>
      </c>
      <c r="I67" s="178" t="s">
        <v>11</v>
      </c>
      <c r="J67" s="178"/>
      <c r="K67" s="178"/>
    </row>
    <row r="68" spans="1:11" s="47" customFormat="1" ht="36" customHeight="1">
      <c r="A68" s="220"/>
      <c r="B68" s="199"/>
      <c r="C68" s="178"/>
      <c r="D68" s="178"/>
      <c r="E68" s="178"/>
      <c r="F68" s="182"/>
      <c r="G68" s="178"/>
      <c r="H68" s="178"/>
      <c r="I68" s="1" t="s">
        <v>12</v>
      </c>
      <c r="J68" s="1" t="s">
        <v>13</v>
      </c>
      <c r="K68" s="178"/>
    </row>
    <row r="69" spans="1:11" s="47" customFormat="1" ht="32.25" customHeight="1">
      <c r="A69" s="220"/>
      <c r="B69" s="8">
        <v>2</v>
      </c>
      <c r="C69" s="1">
        <v>3</v>
      </c>
      <c r="D69" s="1">
        <v>4</v>
      </c>
      <c r="E69" s="1">
        <v>5</v>
      </c>
      <c r="F69" s="6">
        <v>6</v>
      </c>
      <c r="G69" s="1">
        <v>7</v>
      </c>
      <c r="H69" s="1">
        <v>8</v>
      </c>
      <c r="I69" s="1">
        <v>9</v>
      </c>
      <c r="J69" s="1">
        <v>10</v>
      </c>
      <c r="K69" s="1">
        <v>11</v>
      </c>
    </row>
    <row r="70" spans="1:11" s="48" customFormat="1" ht="25.5" customHeight="1">
      <c r="A70" s="10"/>
      <c r="B70" s="76" t="s">
        <v>43</v>
      </c>
      <c r="C70" s="83"/>
      <c r="D70" s="83"/>
      <c r="E70" s="83"/>
      <c r="F70" s="73">
        <f>G70+H70+I70+J70</f>
        <v>44972.92</v>
      </c>
      <c r="G70" s="73">
        <f>G125</f>
        <v>0</v>
      </c>
      <c r="H70" s="73">
        <f>H129</f>
        <v>3672</v>
      </c>
      <c r="I70" s="73" t="str">
        <f>I116</f>
        <v>17 000,00</v>
      </c>
      <c r="J70" s="73">
        <f>J72+J73+J82+J84+J89+J95+J99+J111+J116+J118+J125+J127+J129++J136</f>
        <v>24300.920000000002</v>
      </c>
      <c r="K70" s="83"/>
    </row>
    <row r="71" spans="1:11" s="74" customFormat="1" ht="18.75">
      <c r="A71" s="77"/>
      <c r="B71" s="36" t="s">
        <v>80</v>
      </c>
      <c r="C71" s="49"/>
      <c r="D71" s="49"/>
      <c r="E71" s="49"/>
      <c r="F71" s="50"/>
      <c r="G71" s="50"/>
      <c r="H71" s="50"/>
      <c r="I71" s="50"/>
      <c r="J71" s="50"/>
      <c r="K71" s="49"/>
    </row>
    <row r="72" spans="1:11" s="12" customFormat="1" ht="15.75">
      <c r="A72" s="10"/>
      <c r="B72" s="52" t="s">
        <v>50</v>
      </c>
      <c r="C72" s="11"/>
      <c r="D72" s="11"/>
      <c r="E72" s="1">
        <v>2018</v>
      </c>
      <c r="F72" s="39">
        <f>F73+F74+F82+F84+F89+F95+F99+F111</f>
        <v>9901.8</v>
      </c>
      <c r="G72" s="39">
        <f>G73</f>
        <v>0</v>
      </c>
      <c r="H72" s="39">
        <f>H73</f>
        <v>0</v>
      </c>
      <c r="I72" s="39">
        <f>I73</f>
        <v>0</v>
      </c>
      <c r="J72" s="39">
        <f>J74+J73+J82+J84+J89+J95+J99+J111</f>
        <v>9901.8</v>
      </c>
      <c r="K72" s="51"/>
    </row>
    <row r="73" spans="1:11" s="91" customFormat="1" ht="15.75">
      <c r="A73" s="51"/>
      <c r="B73" s="53" t="s">
        <v>36</v>
      </c>
      <c r="C73" s="15"/>
      <c r="D73" s="15"/>
      <c r="E73" s="10">
        <v>2018</v>
      </c>
      <c r="F73" s="13">
        <v>250</v>
      </c>
      <c r="G73" s="13"/>
      <c r="H73" s="13"/>
      <c r="I73" s="13">
        <v>0</v>
      </c>
      <c r="J73" s="13">
        <f>F73</f>
        <v>250</v>
      </c>
      <c r="K73" s="10"/>
    </row>
    <row r="74" spans="1:11" s="12" customFormat="1" ht="15.75">
      <c r="A74" s="10"/>
      <c r="B74" s="52" t="s">
        <v>37</v>
      </c>
      <c r="C74" s="11"/>
      <c r="D74" s="11"/>
      <c r="E74" s="1">
        <v>2018</v>
      </c>
      <c r="F74" s="2">
        <f>F75+F76+F77+F78+F79+F80+F81</f>
        <v>2580</v>
      </c>
      <c r="G74" s="2"/>
      <c r="H74" s="2"/>
      <c r="I74" s="2">
        <v>0</v>
      </c>
      <c r="J74" s="122">
        <f>F74</f>
        <v>2580</v>
      </c>
      <c r="K74" s="1"/>
    </row>
    <row r="75" spans="1:11" s="91" customFormat="1" ht="15.75">
      <c r="A75" s="10">
        <v>1</v>
      </c>
      <c r="B75" s="54" t="s">
        <v>74</v>
      </c>
      <c r="C75" s="15"/>
      <c r="D75" s="15"/>
      <c r="E75" s="189" t="s">
        <v>44</v>
      </c>
      <c r="F75" s="13">
        <v>320</v>
      </c>
      <c r="G75" s="13"/>
      <c r="H75" s="13"/>
      <c r="I75" s="13">
        <v>0</v>
      </c>
      <c r="J75" s="13">
        <f aca="true" t="shared" si="1" ref="J75:J80">F75</f>
        <v>320</v>
      </c>
      <c r="K75" s="10"/>
    </row>
    <row r="76" spans="1:11" s="12" customFormat="1" ht="15.75">
      <c r="A76" s="10">
        <v>2</v>
      </c>
      <c r="B76" s="54" t="s">
        <v>51</v>
      </c>
      <c r="C76" s="15"/>
      <c r="D76" s="15"/>
      <c r="E76" s="189"/>
      <c r="F76" s="13">
        <v>1000</v>
      </c>
      <c r="G76" s="13"/>
      <c r="H76" s="13"/>
      <c r="I76" s="13">
        <v>0</v>
      </c>
      <c r="J76" s="13">
        <f t="shared" si="1"/>
        <v>1000</v>
      </c>
      <c r="K76" s="10"/>
    </row>
    <row r="77" spans="1:11" s="12" customFormat="1" ht="31.5">
      <c r="A77" s="10">
        <v>3</v>
      </c>
      <c r="B77" s="21" t="s">
        <v>52</v>
      </c>
      <c r="C77" s="15"/>
      <c r="D77" s="15"/>
      <c r="E77" s="189"/>
      <c r="F77" s="13">
        <v>170</v>
      </c>
      <c r="G77" s="13"/>
      <c r="H77" s="13"/>
      <c r="I77" s="13">
        <v>0</v>
      </c>
      <c r="J77" s="13">
        <f t="shared" si="1"/>
        <v>170</v>
      </c>
      <c r="K77" s="10"/>
    </row>
    <row r="78" spans="1:11" s="12" customFormat="1" ht="15.75">
      <c r="A78" s="10">
        <v>4</v>
      </c>
      <c r="B78" s="21" t="s">
        <v>53</v>
      </c>
      <c r="C78" s="15"/>
      <c r="D78" s="15"/>
      <c r="E78" s="189"/>
      <c r="F78" s="13">
        <v>300</v>
      </c>
      <c r="G78" s="13"/>
      <c r="H78" s="13"/>
      <c r="I78" s="13">
        <v>0</v>
      </c>
      <c r="J78" s="13">
        <f t="shared" si="1"/>
        <v>300</v>
      </c>
      <c r="K78" s="10"/>
    </row>
    <row r="79" spans="1:11" s="12" customFormat="1" ht="15.75">
      <c r="A79" s="10">
        <v>5</v>
      </c>
      <c r="B79" s="21" t="s">
        <v>101</v>
      </c>
      <c r="C79" s="15"/>
      <c r="D79" s="15"/>
      <c r="E79" s="189"/>
      <c r="F79" s="13">
        <v>410</v>
      </c>
      <c r="G79" s="13"/>
      <c r="H79" s="13"/>
      <c r="I79" s="13">
        <v>0</v>
      </c>
      <c r="J79" s="13">
        <v>410</v>
      </c>
      <c r="K79" s="10"/>
    </row>
    <row r="80" spans="1:11" s="12" customFormat="1" ht="15.75">
      <c r="A80" s="10">
        <v>6</v>
      </c>
      <c r="B80" s="21" t="s">
        <v>54</v>
      </c>
      <c r="C80" s="15"/>
      <c r="D80" s="15"/>
      <c r="E80" s="189"/>
      <c r="F80" s="13">
        <v>200</v>
      </c>
      <c r="G80" s="13"/>
      <c r="H80" s="13"/>
      <c r="I80" s="13">
        <v>0</v>
      </c>
      <c r="J80" s="13">
        <f t="shared" si="1"/>
        <v>200</v>
      </c>
      <c r="K80" s="10"/>
    </row>
    <row r="81" spans="1:11" s="12" customFormat="1" ht="15.75">
      <c r="A81" s="10">
        <v>7</v>
      </c>
      <c r="B81" s="21" t="s">
        <v>55</v>
      </c>
      <c r="C81" s="15"/>
      <c r="D81" s="15"/>
      <c r="E81" s="189"/>
      <c r="F81" s="13">
        <v>180</v>
      </c>
      <c r="G81" s="13"/>
      <c r="H81" s="13"/>
      <c r="I81" s="13">
        <v>0</v>
      </c>
      <c r="J81" s="13">
        <f>F81</f>
        <v>180</v>
      </c>
      <c r="K81" s="10"/>
    </row>
    <row r="82" spans="1:11" s="12" customFormat="1" ht="15.75">
      <c r="A82" s="10"/>
      <c r="B82" s="36" t="s">
        <v>123</v>
      </c>
      <c r="C82" s="15"/>
      <c r="D82" s="15"/>
      <c r="E82" s="10">
        <v>2018</v>
      </c>
      <c r="F82" s="2">
        <f>F83</f>
        <v>3346.5</v>
      </c>
      <c r="G82" s="13"/>
      <c r="H82" s="13"/>
      <c r="I82" s="13"/>
      <c r="J82" s="2">
        <f>J83</f>
        <v>3346.5</v>
      </c>
      <c r="K82" s="10"/>
    </row>
    <row r="83" spans="1:11" s="12" customFormat="1" ht="78.75">
      <c r="A83" s="10">
        <v>1</v>
      </c>
      <c r="B83" s="21" t="s">
        <v>165</v>
      </c>
      <c r="C83" s="15"/>
      <c r="D83" s="15"/>
      <c r="E83" s="10" t="s">
        <v>59</v>
      </c>
      <c r="F83" s="13">
        <v>3346.5</v>
      </c>
      <c r="G83" s="13"/>
      <c r="H83" s="13"/>
      <c r="I83" s="13">
        <v>0</v>
      </c>
      <c r="J83" s="13">
        <f>F83</f>
        <v>3346.5</v>
      </c>
      <c r="K83" s="10"/>
    </row>
    <row r="84" spans="1:11" s="12" customFormat="1" ht="15.75">
      <c r="A84" s="10"/>
      <c r="B84" s="36" t="s">
        <v>81</v>
      </c>
      <c r="C84" s="1"/>
      <c r="D84" s="1"/>
      <c r="E84" s="1">
        <v>2018</v>
      </c>
      <c r="F84" s="39">
        <f>SUM(F85:F88)</f>
        <v>350</v>
      </c>
      <c r="G84" s="38"/>
      <c r="H84" s="38"/>
      <c r="I84" s="39">
        <v>0</v>
      </c>
      <c r="J84" s="39">
        <f aca="true" t="shared" si="2" ref="J84:J89">F84</f>
        <v>350</v>
      </c>
      <c r="K84" s="10"/>
    </row>
    <row r="85" spans="1:11" s="12" customFormat="1" ht="15.75">
      <c r="A85" s="10">
        <v>1</v>
      </c>
      <c r="B85" s="21" t="s">
        <v>56</v>
      </c>
      <c r="C85" s="15"/>
      <c r="D85" s="15"/>
      <c r="E85" s="189" t="s">
        <v>44</v>
      </c>
      <c r="F85" s="13">
        <v>100</v>
      </c>
      <c r="G85" s="55"/>
      <c r="H85" s="55"/>
      <c r="I85" s="13">
        <v>0</v>
      </c>
      <c r="J85" s="13">
        <f t="shared" si="2"/>
        <v>100</v>
      </c>
      <c r="K85" s="10"/>
    </row>
    <row r="86" spans="1:11" s="12" customFormat="1" ht="15.75">
      <c r="A86" s="10">
        <v>2</v>
      </c>
      <c r="B86" s="21" t="s">
        <v>57</v>
      </c>
      <c r="C86" s="15"/>
      <c r="D86" s="15"/>
      <c r="E86" s="189"/>
      <c r="F86" s="13">
        <v>100</v>
      </c>
      <c r="G86" s="55"/>
      <c r="H86" s="55"/>
      <c r="I86" s="13">
        <v>0</v>
      </c>
      <c r="J86" s="13">
        <f t="shared" si="2"/>
        <v>100</v>
      </c>
      <c r="K86" s="10"/>
    </row>
    <row r="87" spans="1:11" s="12" customFormat="1" ht="15.75">
      <c r="A87" s="10">
        <v>3</v>
      </c>
      <c r="B87" s="21" t="s">
        <v>39</v>
      </c>
      <c r="C87" s="15"/>
      <c r="D87" s="15"/>
      <c r="E87" s="189"/>
      <c r="F87" s="13">
        <v>50</v>
      </c>
      <c r="G87" s="55"/>
      <c r="H87" s="55"/>
      <c r="I87" s="13">
        <v>0</v>
      </c>
      <c r="J87" s="13">
        <f t="shared" si="2"/>
        <v>50</v>
      </c>
      <c r="K87" s="10"/>
    </row>
    <row r="88" spans="1:11" s="12" customFormat="1" ht="15.75">
      <c r="A88" s="10">
        <v>4</v>
      </c>
      <c r="B88" s="21" t="s">
        <v>98</v>
      </c>
      <c r="C88" s="15"/>
      <c r="D88" s="15"/>
      <c r="E88" s="191"/>
      <c r="F88" s="13">
        <v>100</v>
      </c>
      <c r="G88" s="55"/>
      <c r="H88" s="55"/>
      <c r="I88" s="13">
        <v>0</v>
      </c>
      <c r="J88" s="13">
        <f t="shared" si="2"/>
        <v>100</v>
      </c>
      <c r="K88" s="10"/>
    </row>
    <row r="89" spans="1:11" s="12" customFormat="1" ht="15.75">
      <c r="A89" s="10"/>
      <c r="B89" s="52" t="s">
        <v>40</v>
      </c>
      <c r="C89" s="1"/>
      <c r="D89" s="1"/>
      <c r="E89" s="1">
        <v>2018</v>
      </c>
      <c r="F89" s="39">
        <f>SUM(F94:F94)</f>
        <v>200</v>
      </c>
      <c r="G89" s="38"/>
      <c r="H89" s="38"/>
      <c r="I89" s="39">
        <v>0</v>
      </c>
      <c r="J89" s="39">
        <f t="shared" si="2"/>
        <v>200</v>
      </c>
      <c r="K89" s="10"/>
    </row>
    <row r="90" spans="1:11" s="12" customFormat="1" ht="15.75">
      <c r="A90" s="10"/>
      <c r="B90" s="21" t="s">
        <v>58</v>
      </c>
      <c r="C90" s="15"/>
      <c r="D90" s="15"/>
      <c r="E90" s="189" t="s">
        <v>59</v>
      </c>
      <c r="F90" s="13">
        <v>60</v>
      </c>
      <c r="G90" s="56"/>
      <c r="H90" s="56"/>
      <c r="I90" s="13">
        <v>0</v>
      </c>
      <c r="J90" s="13">
        <f aca="true" t="shared" si="3" ref="J90:J95">F90</f>
        <v>60</v>
      </c>
      <c r="K90" s="10"/>
    </row>
    <row r="91" spans="1:11" s="12" customFormat="1" ht="47.25">
      <c r="A91" s="10">
        <v>1</v>
      </c>
      <c r="B91" s="21" t="s">
        <v>60</v>
      </c>
      <c r="C91" s="15"/>
      <c r="D91" s="15"/>
      <c r="E91" s="189"/>
      <c r="F91" s="13">
        <v>60</v>
      </c>
      <c r="G91" s="56"/>
      <c r="H91" s="56"/>
      <c r="I91" s="13">
        <v>0</v>
      </c>
      <c r="J91" s="13">
        <f t="shared" si="3"/>
        <v>60</v>
      </c>
      <c r="K91" s="10"/>
    </row>
    <row r="92" spans="1:11" s="12" customFormat="1" ht="31.5">
      <c r="A92" s="10">
        <v>2</v>
      </c>
      <c r="B92" s="21" t="s">
        <v>61</v>
      </c>
      <c r="C92" s="15"/>
      <c r="D92" s="15"/>
      <c r="E92" s="189"/>
      <c r="F92" s="13">
        <v>30</v>
      </c>
      <c r="G92" s="56"/>
      <c r="H92" s="56"/>
      <c r="I92" s="13">
        <v>0</v>
      </c>
      <c r="J92" s="13">
        <f t="shared" si="3"/>
        <v>30</v>
      </c>
      <c r="K92" s="1"/>
    </row>
    <row r="93" spans="1:11" s="12" customFormat="1" ht="15.75">
      <c r="A93" s="10">
        <v>3</v>
      </c>
      <c r="B93" s="21" t="s">
        <v>62</v>
      </c>
      <c r="C93" s="15"/>
      <c r="D93" s="15"/>
      <c r="E93" s="189"/>
      <c r="F93" s="13">
        <v>80</v>
      </c>
      <c r="G93" s="56"/>
      <c r="H93" s="56"/>
      <c r="I93" s="13">
        <v>0</v>
      </c>
      <c r="J93" s="13">
        <f t="shared" si="3"/>
        <v>80</v>
      </c>
      <c r="K93" s="10"/>
    </row>
    <row r="94" spans="1:11" s="12" customFormat="1" ht="15.75">
      <c r="A94" s="10">
        <v>4</v>
      </c>
      <c r="B94" s="21" t="s">
        <v>63</v>
      </c>
      <c r="C94" s="15"/>
      <c r="D94" s="15"/>
      <c r="E94" s="189"/>
      <c r="F94" s="13">
        <v>200</v>
      </c>
      <c r="G94" s="55"/>
      <c r="H94" s="55"/>
      <c r="I94" s="13">
        <v>0</v>
      </c>
      <c r="J94" s="13">
        <f t="shared" si="3"/>
        <v>200</v>
      </c>
      <c r="K94" s="10"/>
    </row>
    <row r="95" spans="1:11" s="12" customFormat="1" ht="15.75">
      <c r="A95" s="10"/>
      <c r="B95" s="52" t="s">
        <v>38</v>
      </c>
      <c r="C95" s="1"/>
      <c r="D95" s="11"/>
      <c r="E95" s="1">
        <v>2018</v>
      </c>
      <c r="F95" s="39">
        <f>SUM(F96:F98)</f>
        <v>165.3</v>
      </c>
      <c r="G95" s="38"/>
      <c r="H95" s="38"/>
      <c r="I95" s="39">
        <f>SUM(I96:I98)</f>
        <v>0</v>
      </c>
      <c r="J95" s="39">
        <f t="shared" si="3"/>
        <v>165.3</v>
      </c>
      <c r="K95" s="10"/>
    </row>
    <row r="96" spans="1:11" s="12" customFormat="1" ht="15.75">
      <c r="A96" s="10">
        <v>1</v>
      </c>
      <c r="B96" s="21" t="s">
        <v>124</v>
      </c>
      <c r="C96" s="15"/>
      <c r="D96" s="15"/>
      <c r="E96" s="189" t="s">
        <v>59</v>
      </c>
      <c r="F96" s="13">
        <v>24.6</v>
      </c>
      <c r="G96" s="55"/>
      <c r="H96" s="55"/>
      <c r="I96" s="13">
        <v>0</v>
      </c>
      <c r="J96" s="13">
        <f>F96</f>
        <v>24.6</v>
      </c>
      <c r="K96" s="10"/>
    </row>
    <row r="97" spans="1:11" s="12" customFormat="1" ht="15.75">
      <c r="A97" s="10">
        <v>2</v>
      </c>
      <c r="B97" s="21" t="s">
        <v>125</v>
      </c>
      <c r="C97" s="15"/>
      <c r="D97" s="15"/>
      <c r="E97" s="189"/>
      <c r="F97" s="13">
        <v>116.9</v>
      </c>
      <c r="G97" s="55"/>
      <c r="H97" s="55"/>
      <c r="I97" s="13">
        <v>0</v>
      </c>
      <c r="J97" s="13">
        <f aca="true" t="shared" si="4" ref="J97:J110">F97</f>
        <v>116.9</v>
      </c>
      <c r="K97" s="10"/>
    </row>
    <row r="98" spans="1:11" s="12" customFormat="1" ht="15.75">
      <c r="A98" s="10">
        <v>3</v>
      </c>
      <c r="B98" s="21" t="s">
        <v>126</v>
      </c>
      <c r="C98" s="15"/>
      <c r="D98" s="15"/>
      <c r="E98" s="189"/>
      <c r="F98" s="13">
        <v>23.8</v>
      </c>
      <c r="G98" s="55"/>
      <c r="H98" s="55"/>
      <c r="I98" s="13">
        <v>0</v>
      </c>
      <c r="J98" s="13">
        <f t="shared" si="4"/>
        <v>23.8</v>
      </c>
      <c r="K98" s="10"/>
    </row>
    <row r="99" spans="1:11" s="12" customFormat="1" ht="15.75">
      <c r="A99" s="10">
        <v>4</v>
      </c>
      <c r="B99" s="52" t="s">
        <v>41</v>
      </c>
      <c r="C99" s="1"/>
      <c r="D99" s="11"/>
      <c r="E99" s="1">
        <v>2018</v>
      </c>
      <c r="F99" s="39">
        <f>SUM(F100:F110)</f>
        <v>1850</v>
      </c>
      <c r="G99" s="38"/>
      <c r="H99" s="38"/>
      <c r="I99" s="39">
        <f>SUM(I100:I110)</f>
        <v>0</v>
      </c>
      <c r="J99" s="39">
        <f t="shared" si="4"/>
        <v>1850</v>
      </c>
      <c r="K99" s="10"/>
    </row>
    <row r="100" spans="1:11" s="12" customFormat="1" ht="15.75">
      <c r="A100" s="10">
        <v>1</v>
      </c>
      <c r="B100" s="21" t="s">
        <v>42</v>
      </c>
      <c r="C100" s="10"/>
      <c r="D100" s="15"/>
      <c r="E100" s="189" t="s">
        <v>44</v>
      </c>
      <c r="F100" s="13">
        <v>50</v>
      </c>
      <c r="G100" s="55"/>
      <c r="H100" s="55"/>
      <c r="I100" s="13">
        <v>0</v>
      </c>
      <c r="J100" s="13">
        <f t="shared" si="4"/>
        <v>50</v>
      </c>
      <c r="K100" s="10"/>
    </row>
    <row r="101" spans="1:11" s="12" customFormat="1" ht="15.75">
      <c r="A101" s="10">
        <v>2</v>
      </c>
      <c r="B101" s="21" t="s">
        <v>64</v>
      </c>
      <c r="C101" s="10"/>
      <c r="D101" s="15"/>
      <c r="E101" s="189"/>
      <c r="F101" s="13">
        <v>150</v>
      </c>
      <c r="G101" s="55"/>
      <c r="H101" s="55"/>
      <c r="I101" s="13">
        <v>0</v>
      </c>
      <c r="J101" s="13">
        <f t="shared" si="4"/>
        <v>150</v>
      </c>
      <c r="K101" s="10"/>
    </row>
    <row r="102" spans="1:11" s="12" customFormat="1" ht="15.75">
      <c r="A102" s="10">
        <v>3</v>
      </c>
      <c r="B102" s="21" t="s">
        <v>65</v>
      </c>
      <c r="C102" s="10"/>
      <c r="D102" s="15"/>
      <c r="E102" s="189"/>
      <c r="F102" s="13">
        <v>150</v>
      </c>
      <c r="G102" s="55"/>
      <c r="H102" s="55"/>
      <c r="I102" s="13">
        <v>0</v>
      </c>
      <c r="J102" s="13">
        <f t="shared" si="4"/>
        <v>150</v>
      </c>
      <c r="K102" s="10"/>
    </row>
    <row r="103" spans="1:11" s="12" customFormat="1" ht="15.75">
      <c r="A103" s="10">
        <v>4</v>
      </c>
      <c r="B103" s="21" t="s">
        <v>66</v>
      </c>
      <c r="C103" s="10"/>
      <c r="D103" s="15"/>
      <c r="E103" s="189"/>
      <c r="F103" s="13">
        <v>300</v>
      </c>
      <c r="G103" s="55"/>
      <c r="H103" s="55"/>
      <c r="I103" s="13">
        <v>0</v>
      </c>
      <c r="J103" s="13">
        <f t="shared" si="4"/>
        <v>300</v>
      </c>
      <c r="K103" s="1"/>
    </row>
    <row r="104" spans="1:11" s="12" customFormat="1" ht="15.75">
      <c r="A104" s="10">
        <v>5</v>
      </c>
      <c r="B104" s="21" t="s">
        <v>67</v>
      </c>
      <c r="C104" s="10"/>
      <c r="D104" s="15"/>
      <c r="E104" s="189"/>
      <c r="F104" s="13">
        <v>300</v>
      </c>
      <c r="G104" s="55"/>
      <c r="H104" s="55"/>
      <c r="I104" s="13">
        <v>0</v>
      </c>
      <c r="J104" s="13">
        <f t="shared" si="4"/>
        <v>300</v>
      </c>
      <c r="K104" s="10"/>
    </row>
    <row r="105" spans="1:11" s="12" customFormat="1" ht="15.75">
      <c r="A105" s="10">
        <v>6</v>
      </c>
      <c r="B105" s="21" t="s">
        <v>68</v>
      </c>
      <c r="C105" s="10"/>
      <c r="D105" s="15"/>
      <c r="E105" s="189"/>
      <c r="F105" s="13">
        <v>100</v>
      </c>
      <c r="G105" s="55"/>
      <c r="H105" s="55"/>
      <c r="I105" s="13">
        <v>0</v>
      </c>
      <c r="J105" s="13">
        <f t="shared" si="4"/>
        <v>100</v>
      </c>
      <c r="K105" s="10"/>
    </row>
    <row r="106" spans="1:11" s="12" customFormat="1" ht="15.75">
      <c r="A106" s="10">
        <v>7</v>
      </c>
      <c r="B106" s="21" t="s">
        <v>69</v>
      </c>
      <c r="C106" s="10"/>
      <c r="D106" s="15"/>
      <c r="E106" s="189"/>
      <c r="F106" s="13">
        <v>100</v>
      </c>
      <c r="G106" s="55"/>
      <c r="H106" s="55"/>
      <c r="I106" s="13">
        <v>0</v>
      </c>
      <c r="J106" s="13">
        <f t="shared" si="4"/>
        <v>100</v>
      </c>
      <c r="K106" s="10"/>
    </row>
    <row r="107" spans="1:11" s="12" customFormat="1" ht="19.5" customHeight="1">
      <c r="A107" s="10">
        <v>8</v>
      </c>
      <c r="B107" s="21" t="s">
        <v>70</v>
      </c>
      <c r="C107" s="10"/>
      <c r="D107" s="15"/>
      <c r="E107" s="189"/>
      <c r="F107" s="13">
        <v>300</v>
      </c>
      <c r="G107" s="55"/>
      <c r="H107" s="55"/>
      <c r="I107" s="13">
        <v>0</v>
      </c>
      <c r="J107" s="13">
        <f t="shared" si="4"/>
        <v>300</v>
      </c>
      <c r="K107" s="10"/>
    </row>
    <row r="108" spans="1:11" s="12" customFormat="1" ht="15.75" customHeight="1">
      <c r="A108" s="10">
        <v>9</v>
      </c>
      <c r="B108" s="21" t="s">
        <v>71</v>
      </c>
      <c r="C108" s="10"/>
      <c r="D108" s="15"/>
      <c r="E108" s="189"/>
      <c r="F108" s="13">
        <v>200</v>
      </c>
      <c r="G108" s="55"/>
      <c r="H108" s="55"/>
      <c r="I108" s="13">
        <v>0</v>
      </c>
      <c r="J108" s="13">
        <f t="shared" si="4"/>
        <v>200</v>
      </c>
      <c r="K108" s="10"/>
    </row>
    <row r="109" spans="1:11" s="12" customFormat="1" ht="15.75" customHeight="1">
      <c r="A109" s="10">
        <v>10</v>
      </c>
      <c r="B109" s="21" t="s">
        <v>72</v>
      </c>
      <c r="C109" s="10"/>
      <c r="D109" s="15"/>
      <c r="E109" s="189"/>
      <c r="F109" s="13">
        <v>100</v>
      </c>
      <c r="G109" s="55"/>
      <c r="H109" s="55"/>
      <c r="I109" s="13">
        <v>0</v>
      </c>
      <c r="J109" s="13">
        <f t="shared" si="4"/>
        <v>100</v>
      </c>
      <c r="K109" s="10"/>
    </row>
    <row r="110" spans="1:11" s="12" customFormat="1" ht="15.75" customHeight="1">
      <c r="A110" s="10">
        <v>11</v>
      </c>
      <c r="B110" s="21" t="s">
        <v>73</v>
      </c>
      <c r="C110" s="10"/>
      <c r="D110" s="15"/>
      <c r="E110" s="189"/>
      <c r="F110" s="13">
        <v>100</v>
      </c>
      <c r="G110" s="55"/>
      <c r="H110" s="55"/>
      <c r="I110" s="13">
        <v>0</v>
      </c>
      <c r="J110" s="13">
        <f t="shared" si="4"/>
        <v>100</v>
      </c>
      <c r="K110" s="10"/>
    </row>
    <row r="111" spans="1:11" s="12" customFormat="1" ht="26.25" customHeight="1">
      <c r="A111" s="1" t="s">
        <v>127</v>
      </c>
      <c r="B111" s="95" t="s">
        <v>75</v>
      </c>
      <c r="C111" s="198"/>
      <c r="D111" s="198"/>
      <c r="E111" s="198" t="s">
        <v>44</v>
      </c>
      <c r="F111" s="96">
        <f>SUM(F112:F115)</f>
        <v>1160</v>
      </c>
      <c r="G111" s="29"/>
      <c r="H111" s="29"/>
      <c r="I111" s="97">
        <f>SUM(I112:I115)</f>
        <v>0</v>
      </c>
      <c r="J111" s="96">
        <f>F111</f>
        <v>1160</v>
      </c>
      <c r="K111" s="24"/>
    </row>
    <row r="112" spans="1:11" s="75" customFormat="1" ht="15.75" customHeight="1">
      <c r="A112" s="90">
        <v>1</v>
      </c>
      <c r="B112" s="24" t="s">
        <v>76</v>
      </c>
      <c r="C112" s="198"/>
      <c r="D112" s="198"/>
      <c r="E112" s="198"/>
      <c r="F112" s="28">
        <v>100</v>
      </c>
      <c r="G112" s="29"/>
      <c r="H112" s="29"/>
      <c r="I112" s="28">
        <v>0</v>
      </c>
      <c r="J112" s="28">
        <f>F112</f>
        <v>100</v>
      </c>
      <c r="K112" s="24"/>
    </row>
    <row r="113" spans="1:11" s="75" customFormat="1" ht="35.25" customHeight="1">
      <c r="A113" s="90">
        <v>2</v>
      </c>
      <c r="B113" s="24" t="s">
        <v>77</v>
      </c>
      <c r="C113" s="198"/>
      <c r="D113" s="198"/>
      <c r="E113" s="198"/>
      <c r="F113" s="28">
        <v>60</v>
      </c>
      <c r="G113" s="29"/>
      <c r="H113" s="29"/>
      <c r="I113" s="28">
        <v>0</v>
      </c>
      <c r="J113" s="28">
        <f>F113</f>
        <v>60</v>
      </c>
      <c r="K113" s="24"/>
    </row>
    <row r="114" spans="1:11" s="75" customFormat="1" ht="31.5" customHeight="1">
      <c r="A114" s="90">
        <v>3</v>
      </c>
      <c r="B114" s="24" t="s">
        <v>78</v>
      </c>
      <c r="C114" s="198"/>
      <c r="D114" s="198"/>
      <c r="E114" s="198"/>
      <c r="F114" s="28">
        <v>500</v>
      </c>
      <c r="G114" s="29"/>
      <c r="H114" s="29"/>
      <c r="I114" s="28">
        <v>0</v>
      </c>
      <c r="J114" s="28">
        <f>F114</f>
        <v>500</v>
      </c>
      <c r="K114" s="24"/>
    </row>
    <row r="115" spans="1:11" s="75" customFormat="1" ht="23.25" customHeight="1">
      <c r="A115" s="90">
        <v>4</v>
      </c>
      <c r="B115" s="24" t="s">
        <v>79</v>
      </c>
      <c r="C115" s="198"/>
      <c r="D115" s="198"/>
      <c r="E115" s="198"/>
      <c r="F115" s="28">
        <v>500</v>
      </c>
      <c r="G115" s="29"/>
      <c r="H115" s="29"/>
      <c r="I115" s="28">
        <v>0</v>
      </c>
      <c r="J115" s="28">
        <f>F115</f>
        <v>500</v>
      </c>
      <c r="K115" s="24"/>
    </row>
    <row r="116" spans="1:11" s="75" customFormat="1" ht="24.75" customHeight="1">
      <c r="A116" s="90"/>
      <c r="B116" s="98" t="s">
        <v>128</v>
      </c>
      <c r="C116" s="109"/>
      <c r="D116" s="109"/>
      <c r="E116" s="109"/>
      <c r="F116" s="120" t="s">
        <v>129</v>
      </c>
      <c r="G116" s="120"/>
      <c r="H116" s="120"/>
      <c r="I116" s="120" t="str">
        <f>F116</f>
        <v>17 000,00</v>
      </c>
      <c r="J116" s="120">
        <v>0</v>
      </c>
      <c r="K116" s="127"/>
    </row>
    <row r="117" spans="1:11" s="75" customFormat="1" ht="21" customHeight="1">
      <c r="A117" s="90"/>
      <c r="B117" s="223" t="s">
        <v>99</v>
      </c>
      <c r="C117" s="186"/>
      <c r="D117" s="186"/>
      <c r="E117" s="186"/>
      <c r="F117" s="186"/>
      <c r="G117" s="186"/>
      <c r="H117" s="186"/>
      <c r="I117" s="186"/>
      <c r="J117" s="186"/>
      <c r="K117" s="187"/>
    </row>
    <row r="118" spans="1:11" s="75" customFormat="1" ht="15.75" customHeight="1">
      <c r="A118" s="130"/>
      <c r="B118" s="95" t="s">
        <v>82</v>
      </c>
      <c r="C118" s="210"/>
      <c r="D118" s="210"/>
      <c r="E118" s="198">
        <v>2018</v>
      </c>
      <c r="F118" s="96">
        <f>F119+F120+F121+F122+F123+F124</f>
        <v>4033.5200000000004</v>
      </c>
      <c r="G118" s="96"/>
      <c r="H118" s="96">
        <f>SUM(H120:H124)</f>
        <v>0</v>
      </c>
      <c r="I118" s="96">
        <f>SUM(I120:I124)</f>
        <v>0</v>
      </c>
      <c r="J118" s="96">
        <f>J119+J120+J121+J122+J123+J124</f>
        <v>4033.5200000000004</v>
      </c>
      <c r="K118" s="129"/>
    </row>
    <row r="119" spans="1:11" s="75" customFormat="1" ht="15.75" customHeight="1">
      <c r="A119" s="128" t="s">
        <v>164</v>
      </c>
      <c r="B119" s="135" t="s">
        <v>163</v>
      </c>
      <c r="C119" s="210"/>
      <c r="D119" s="210"/>
      <c r="E119" s="198"/>
      <c r="F119" s="28">
        <v>88.52</v>
      </c>
      <c r="G119" s="28"/>
      <c r="H119" s="28">
        <v>0</v>
      </c>
      <c r="I119" s="28">
        <v>0</v>
      </c>
      <c r="J119" s="28">
        <v>88.52</v>
      </c>
      <c r="K119" s="129"/>
    </row>
    <row r="120" spans="1:11" s="75" customFormat="1" ht="15.75">
      <c r="A120" s="129">
        <v>2</v>
      </c>
      <c r="B120" s="24" t="s">
        <v>130</v>
      </c>
      <c r="C120" s="210"/>
      <c r="D120" s="210"/>
      <c r="E120" s="198"/>
      <c r="F120" s="28">
        <v>131.1</v>
      </c>
      <c r="G120" s="28"/>
      <c r="H120" s="28">
        <v>0</v>
      </c>
      <c r="I120" s="28">
        <v>0</v>
      </c>
      <c r="J120" s="28">
        <f>F120</f>
        <v>131.1</v>
      </c>
      <c r="K120" s="129"/>
    </row>
    <row r="121" spans="1:11" s="75" customFormat="1" ht="16.5" customHeight="1">
      <c r="A121" s="129">
        <v>3</v>
      </c>
      <c r="B121" s="136" t="s">
        <v>83</v>
      </c>
      <c r="C121" s="210"/>
      <c r="D121" s="210"/>
      <c r="E121" s="198"/>
      <c r="F121" s="28">
        <v>25.8</v>
      </c>
      <c r="G121" s="28"/>
      <c r="H121" s="28">
        <v>0</v>
      </c>
      <c r="I121" s="28">
        <v>0</v>
      </c>
      <c r="J121" s="28">
        <v>25.8</v>
      </c>
      <c r="K121" s="129"/>
    </row>
    <row r="122" spans="1:11" s="75" customFormat="1" ht="16.5" customHeight="1">
      <c r="A122" s="129">
        <v>4</v>
      </c>
      <c r="B122" s="136" t="s">
        <v>131</v>
      </c>
      <c r="C122" s="210"/>
      <c r="D122" s="210"/>
      <c r="E122" s="198"/>
      <c r="F122" s="28">
        <v>79.2</v>
      </c>
      <c r="G122" s="28"/>
      <c r="H122" s="28">
        <v>0</v>
      </c>
      <c r="I122" s="28">
        <v>0</v>
      </c>
      <c r="J122" s="28">
        <f aca="true" t="shared" si="5" ref="J122:J127">F122</f>
        <v>79.2</v>
      </c>
      <c r="K122" s="129"/>
    </row>
    <row r="123" spans="1:11" s="75" customFormat="1" ht="16.5" customHeight="1">
      <c r="A123" s="129">
        <v>5</v>
      </c>
      <c r="B123" s="136" t="s">
        <v>132</v>
      </c>
      <c r="C123" s="210"/>
      <c r="D123" s="210"/>
      <c r="E123" s="198"/>
      <c r="F123" s="28">
        <v>557.1</v>
      </c>
      <c r="G123" s="28"/>
      <c r="H123" s="28">
        <v>0</v>
      </c>
      <c r="I123" s="28">
        <v>0</v>
      </c>
      <c r="J123" s="28">
        <f t="shared" si="5"/>
        <v>557.1</v>
      </c>
      <c r="K123" s="129"/>
    </row>
    <row r="124" spans="1:11" s="75" customFormat="1" ht="16.5" customHeight="1">
      <c r="A124" s="129">
        <v>6</v>
      </c>
      <c r="B124" s="136" t="s">
        <v>133</v>
      </c>
      <c r="C124" s="210"/>
      <c r="D124" s="210"/>
      <c r="E124" s="198"/>
      <c r="F124" s="28">
        <v>3151.8</v>
      </c>
      <c r="G124" s="28"/>
      <c r="H124" s="28">
        <v>0</v>
      </c>
      <c r="I124" s="28">
        <v>0</v>
      </c>
      <c r="J124" s="28">
        <f t="shared" si="5"/>
        <v>3151.8</v>
      </c>
      <c r="K124" s="129"/>
    </row>
    <row r="125" spans="1:11" s="75" customFormat="1" ht="33.75" customHeight="1">
      <c r="A125" s="129"/>
      <c r="B125" s="99" t="s">
        <v>84</v>
      </c>
      <c r="C125" s="190"/>
      <c r="D125" s="190"/>
      <c r="E125" s="190" t="s">
        <v>94</v>
      </c>
      <c r="F125" s="100">
        <f>F126</f>
        <v>691</v>
      </c>
      <c r="G125" s="100">
        <f>G126</f>
        <v>0</v>
      </c>
      <c r="H125" s="100">
        <f>H126</f>
        <v>0</v>
      </c>
      <c r="I125" s="137">
        <v>0</v>
      </c>
      <c r="J125" s="100">
        <f t="shared" si="5"/>
        <v>691</v>
      </c>
      <c r="K125" s="99"/>
    </row>
    <row r="126" spans="1:11" s="75" customFormat="1" ht="39" customHeight="1">
      <c r="A126" s="129">
        <v>1</v>
      </c>
      <c r="B126" s="138" t="s">
        <v>85</v>
      </c>
      <c r="C126" s="190"/>
      <c r="D126" s="190"/>
      <c r="E126" s="190"/>
      <c r="F126" s="30">
        <v>691</v>
      </c>
      <c r="G126" s="30">
        <v>0</v>
      </c>
      <c r="H126" s="30">
        <v>0</v>
      </c>
      <c r="I126" s="30">
        <v>0</v>
      </c>
      <c r="J126" s="30">
        <f t="shared" si="5"/>
        <v>691</v>
      </c>
      <c r="K126" s="26"/>
    </row>
    <row r="127" spans="1:11" s="75" customFormat="1" ht="27" customHeight="1">
      <c r="A127" s="129"/>
      <c r="B127" s="139" t="s">
        <v>145</v>
      </c>
      <c r="C127" s="128"/>
      <c r="D127" s="128"/>
      <c r="E127" s="128"/>
      <c r="F127" s="140">
        <v>408.4</v>
      </c>
      <c r="G127" s="30">
        <v>0</v>
      </c>
      <c r="H127" s="30">
        <v>0</v>
      </c>
      <c r="I127" s="30">
        <v>0</v>
      </c>
      <c r="J127" s="140">
        <f t="shared" si="5"/>
        <v>408.4</v>
      </c>
      <c r="K127" s="26"/>
    </row>
    <row r="128" spans="1:11" s="75" customFormat="1" ht="47.25" customHeight="1">
      <c r="A128" s="129">
        <v>1</v>
      </c>
      <c r="B128" s="138" t="s">
        <v>146</v>
      </c>
      <c r="C128" s="128"/>
      <c r="D128" s="128"/>
      <c r="E128" s="128" t="s">
        <v>94</v>
      </c>
      <c r="F128" s="30">
        <v>408.4</v>
      </c>
      <c r="G128" s="30">
        <v>0</v>
      </c>
      <c r="H128" s="30">
        <v>0</v>
      </c>
      <c r="I128" s="30">
        <v>0</v>
      </c>
      <c r="J128" s="30">
        <v>408.4</v>
      </c>
      <c r="K128" s="141"/>
    </row>
    <row r="129" spans="1:11" s="75" customFormat="1" ht="21.75" customHeight="1">
      <c r="A129" s="25"/>
      <c r="B129" s="101" t="s">
        <v>27</v>
      </c>
      <c r="C129" s="211"/>
      <c r="D129" s="211"/>
      <c r="E129" s="190" t="s">
        <v>94</v>
      </c>
      <c r="F129" s="100">
        <f>F130+F131+F132+F133+F134+F135</f>
        <v>4080</v>
      </c>
      <c r="G129" s="102"/>
      <c r="H129" s="100">
        <f>H130+H131+H132+H133+H134+H135</f>
        <v>3672</v>
      </c>
      <c r="I129" s="102"/>
      <c r="J129" s="100">
        <f>J130+J131+J132+J133+J134+J135</f>
        <v>408</v>
      </c>
      <c r="K129" s="99"/>
    </row>
    <row r="130" spans="1:11" s="75" customFormat="1" ht="64.5" customHeight="1">
      <c r="A130" s="121">
        <v>1</v>
      </c>
      <c r="B130" s="78" t="s">
        <v>86</v>
      </c>
      <c r="C130" s="211"/>
      <c r="D130" s="211"/>
      <c r="E130" s="190"/>
      <c r="F130" s="30">
        <v>2400</v>
      </c>
      <c r="G130" s="31"/>
      <c r="H130" s="30">
        <f aca="true" t="shared" si="6" ref="H130:H135">F130-J130</f>
        <v>2160</v>
      </c>
      <c r="I130" s="31"/>
      <c r="J130" s="30">
        <v>240</v>
      </c>
      <c r="K130" s="26"/>
    </row>
    <row r="131" spans="1:11" s="75" customFormat="1" ht="27" customHeight="1">
      <c r="A131" s="90">
        <v>2</v>
      </c>
      <c r="B131" s="79" t="s">
        <v>87</v>
      </c>
      <c r="C131" s="211"/>
      <c r="D131" s="211"/>
      <c r="E131" s="190"/>
      <c r="F131" s="30">
        <v>1160</v>
      </c>
      <c r="G131" s="31"/>
      <c r="H131" s="30">
        <f t="shared" si="6"/>
        <v>1044</v>
      </c>
      <c r="I131" s="31"/>
      <c r="J131" s="30">
        <v>116</v>
      </c>
      <c r="K131" s="26"/>
    </row>
    <row r="132" spans="1:11" s="75" customFormat="1" ht="38.25" customHeight="1">
      <c r="A132" s="90">
        <v>3</v>
      </c>
      <c r="B132" s="80" t="s">
        <v>88</v>
      </c>
      <c r="C132" s="211"/>
      <c r="D132" s="211"/>
      <c r="E132" s="190"/>
      <c r="F132" s="30">
        <v>300</v>
      </c>
      <c r="G132" s="31"/>
      <c r="H132" s="30">
        <f t="shared" si="6"/>
        <v>270</v>
      </c>
      <c r="I132" s="31"/>
      <c r="J132" s="30">
        <v>30</v>
      </c>
      <c r="K132" s="26"/>
    </row>
    <row r="133" spans="1:11" s="75" customFormat="1" ht="25.5" customHeight="1">
      <c r="A133" s="90">
        <v>4</v>
      </c>
      <c r="B133" s="81" t="s">
        <v>89</v>
      </c>
      <c r="C133" s="211"/>
      <c r="D133" s="211"/>
      <c r="E133" s="190"/>
      <c r="F133" s="30">
        <v>60</v>
      </c>
      <c r="G133" s="31"/>
      <c r="H133" s="30">
        <f t="shared" si="6"/>
        <v>54</v>
      </c>
      <c r="I133" s="31"/>
      <c r="J133" s="30">
        <v>6</v>
      </c>
      <c r="K133" s="26"/>
    </row>
    <row r="134" spans="1:11" s="75" customFormat="1" ht="23.25" customHeight="1">
      <c r="A134" s="90">
        <v>5</v>
      </c>
      <c r="B134" s="79" t="s">
        <v>90</v>
      </c>
      <c r="C134" s="211"/>
      <c r="D134" s="211"/>
      <c r="E134" s="190"/>
      <c r="F134" s="30">
        <v>110</v>
      </c>
      <c r="G134" s="31"/>
      <c r="H134" s="30">
        <f t="shared" si="6"/>
        <v>99</v>
      </c>
      <c r="I134" s="31"/>
      <c r="J134" s="30">
        <v>11</v>
      </c>
      <c r="K134" s="26"/>
    </row>
    <row r="135" spans="1:11" s="75" customFormat="1" ht="23.25" customHeight="1">
      <c r="A135" s="90">
        <v>6</v>
      </c>
      <c r="B135" s="79" t="s">
        <v>91</v>
      </c>
      <c r="C135" s="211"/>
      <c r="D135" s="211"/>
      <c r="E135" s="190"/>
      <c r="F135" s="30">
        <v>50</v>
      </c>
      <c r="G135" s="31"/>
      <c r="H135" s="30">
        <f t="shared" si="6"/>
        <v>45</v>
      </c>
      <c r="I135" s="31"/>
      <c r="J135" s="30">
        <v>5</v>
      </c>
      <c r="K135" s="26"/>
    </row>
    <row r="136" spans="1:11" s="82" customFormat="1" ht="23.25" customHeight="1">
      <c r="A136" s="129"/>
      <c r="B136" s="142" t="s">
        <v>92</v>
      </c>
      <c r="C136" s="188"/>
      <c r="D136" s="188"/>
      <c r="E136" s="212">
        <v>2018</v>
      </c>
      <c r="F136" s="140">
        <f>F137+F138</f>
        <v>1536.4</v>
      </c>
      <c r="G136" s="140"/>
      <c r="H136" s="140">
        <f>SUM(H137:H138)</f>
        <v>0</v>
      </c>
      <c r="I136" s="140"/>
      <c r="J136" s="140">
        <f>SUM(J137:J138)</f>
        <v>1536.4</v>
      </c>
      <c r="K136" s="26"/>
    </row>
    <row r="137" spans="1:11" s="75" customFormat="1" ht="18.75" customHeight="1">
      <c r="A137" s="129">
        <v>1</v>
      </c>
      <c r="B137" s="79" t="s">
        <v>134</v>
      </c>
      <c r="C137" s="188"/>
      <c r="D137" s="188"/>
      <c r="E137" s="212"/>
      <c r="F137" s="30">
        <v>1495</v>
      </c>
      <c r="G137" s="30"/>
      <c r="H137" s="30">
        <v>0</v>
      </c>
      <c r="I137" s="30"/>
      <c r="J137" s="30">
        <f>F137</f>
        <v>1495</v>
      </c>
      <c r="K137" s="26"/>
    </row>
    <row r="138" spans="1:11" s="82" customFormat="1" ht="15.75">
      <c r="A138" s="129">
        <v>2</v>
      </c>
      <c r="B138" s="80" t="s">
        <v>135</v>
      </c>
      <c r="C138" s="188"/>
      <c r="D138" s="188"/>
      <c r="E138" s="212"/>
      <c r="F138" s="133">
        <v>41.4</v>
      </c>
      <c r="G138" s="133"/>
      <c r="H138" s="133">
        <v>0</v>
      </c>
      <c r="I138" s="133"/>
      <c r="J138" s="133">
        <f>F138</f>
        <v>41.4</v>
      </c>
      <c r="K138" s="143"/>
    </row>
    <row r="139" spans="1:11" s="82" customFormat="1" ht="26.25" customHeight="1">
      <c r="A139" s="90"/>
      <c r="B139" s="185" t="s">
        <v>103</v>
      </c>
      <c r="C139" s="186"/>
      <c r="D139" s="186"/>
      <c r="E139" s="186"/>
      <c r="F139" s="186"/>
      <c r="G139" s="186"/>
      <c r="H139" s="186"/>
      <c r="I139" s="186"/>
      <c r="J139" s="186"/>
      <c r="K139" s="187"/>
    </row>
    <row r="140" spans="1:11" s="57" customFormat="1" ht="27.75" customHeight="1">
      <c r="A140" s="166" t="s">
        <v>0</v>
      </c>
      <c r="B140" s="178" t="s">
        <v>1</v>
      </c>
      <c r="C140" s="178" t="s">
        <v>2</v>
      </c>
      <c r="D140" s="178" t="s">
        <v>3</v>
      </c>
      <c r="E140" s="178" t="s">
        <v>4</v>
      </c>
      <c r="F140" s="178" t="s">
        <v>5</v>
      </c>
      <c r="G140" s="178"/>
      <c r="H140" s="178"/>
      <c r="I140" s="178"/>
      <c r="J140" s="178"/>
      <c r="K140" s="178" t="s">
        <v>6</v>
      </c>
    </row>
    <row r="141" spans="1:11" ht="15.75" customHeight="1">
      <c r="A141" s="221"/>
      <c r="B141" s="178"/>
      <c r="C141" s="178"/>
      <c r="D141" s="178"/>
      <c r="E141" s="178"/>
      <c r="F141" s="178" t="s">
        <v>7</v>
      </c>
      <c r="G141" s="178" t="s">
        <v>8</v>
      </c>
      <c r="H141" s="178"/>
      <c r="I141" s="178"/>
      <c r="J141" s="178"/>
      <c r="K141" s="178"/>
    </row>
    <row r="142" spans="1:11" ht="15.75">
      <c r="A142" s="221"/>
      <c r="B142" s="178"/>
      <c r="C142" s="178"/>
      <c r="D142" s="178"/>
      <c r="E142" s="178"/>
      <c r="F142" s="178"/>
      <c r="G142" s="178" t="s">
        <v>9</v>
      </c>
      <c r="H142" s="178" t="s">
        <v>10</v>
      </c>
      <c r="I142" s="178" t="s">
        <v>11</v>
      </c>
      <c r="J142" s="178"/>
      <c r="K142" s="178"/>
    </row>
    <row r="143" spans="1:11" ht="36.75" customHeight="1">
      <c r="A143" s="221"/>
      <c r="B143" s="178"/>
      <c r="C143" s="178"/>
      <c r="D143" s="178"/>
      <c r="E143" s="178"/>
      <c r="F143" s="178"/>
      <c r="G143" s="178"/>
      <c r="H143" s="178"/>
      <c r="I143" s="1" t="s">
        <v>12</v>
      </c>
      <c r="J143" s="1" t="s">
        <v>13</v>
      </c>
      <c r="K143" s="178"/>
    </row>
    <row r="144" spans="1:11" ht="42" customHeight="1">
      <c r="A144" s="222"/>
      <c r="B144" s="88" t="s">
        <v>45</v>
      </c>
      <c r="C144" s="68"/>
      <c r="D144" s="68"/>
      <c r="E144" s="126"/>
      <c r="F144" s="39">
        <f>F145</f>
        <v>70.8</v>
      </c>
      <c r="G144" s="39"/>
      <c r="H144" s="39"/>
      <c r="I144" s="39">
        <f>F144</f>
        <v>70.8</v>
      </c>
      <c r="J144" s="39">
        <f>J145</f>
        <v>0</v>
      </c>
      <c r="K144" s="68"/>
    </row>
    <row r="145" spans="1:11" ht="42" customHeight="1">
      <c r="A145" s="144">
        <v>1</v>
      </c>
      <c r="B145" s="145" t="s">
        <v>166</v>
      </c>
      <c r="C145" s="146"/>
      <c r="D145" s="146"/>
      <c r="E145" s="147">
        <v>2018</v>
      </c>
      <c r="F145" s="28">
        <v>70.8</v>
      </c>
      <c r="G145" s="28"/>
      <c r="H145" s="28"/>
      <c r="I145" s="28">
        <f>I144</f>
        <v>70.8</v>
      </c>
      <c r="J145" s="28"/>
      <c r="K145" s="148"/>
    </row>
    <row r="146" spans="1:11" ht="35.25" customHeight="1">
      <c r="A146" s="123"/>
      <c r="B146" s="185" t="s">
        <v>104</v>
      </c>
      <c r="C146" s="186"/>
      <c r="D146" s="186"/>
      <c r="E146" s="186"/>
      <c r="F146" s="186"/>
      <c r="G146" s="186"/>
      <c r="H146" s="186"/>
      <c r="I146" s="186"/>
      <c r="J146" s="186"/>
      <c r="K146" s="187"/>
    </row>
    <row r="147" spans="1:11" ht="25.5" customHeight="1">
      <c r="A147" s="166" t="s">
        <v>0</v>
      </c>
      <c r="B147" s="178" t="s">
        <v>1</v>
      </c>
      <c r="C147" s="178" t="s">
        <v>2</v>
      </c>
      <c r="D147" s="178" t="s">
        <v>3</v>
      </c>
      <c r="E147" s="178" t="s">
        <v>4</v>
      </c>
      <c r="F147" s="178" t="s">
        <v>5</v>
      </c>
      <c r="G147" s="178"/>
      <c r="H147" s="178"/>
      <c r="I147" s="178"/>
      <c r="J147" s="178"/>
      <c r="K147" s="178" t="s">
        <v>6</v>
      </c>
    </row>
    <row r="148" spans="1:11" ht="25.5" customHeight="1">
      <c r="A148" s="221"/>
      <c r="B148" s="178"/>
      <c r="C148" s="178"/>
      <c r="D148" s="178"/>
      <c r="E148" s="178"/>
      <c r="F148" s="178" t="s">
        <v>7</v>
      </c>
      <c r="G148" s="178" t="s">
        <v>8</v>
      </c>
      <c r="H148" s="178"/>
      <c r="I148" s="178"/>
      <c r="J148" s="178"/>
      <c r="K148" s="178"/>
    </row>
    <row r="149" spans="1:11" ht="25.5" customHeight="1">
      <c r="A149" s="221"/>
      <c r="B149" s="178"/>
      <c r="C149" s="178"/>
      <c r="D149" s="178"/>
      <c r="E149" s="178"/>
      <c r="F149" s="178"/>
      <c r="G149" s="178" t="s">
        <v>9</v>
      </c>
      <c r="H149" s="178" t="s">
        <v>10</v>
      </c>
      <c r="I149" s="178" t="s">
        <v>11</v>
      </c>
      <c r="J149" s="178"/>
      <c r="K149" s="178"/>
    </row>
    <row r="150" spans="1:11" ht="37.5" customHeight="1">
      <c r="A150" s="221"/>
      <c r="B150" s="178"/>
      <c r="C150" s="178"/>
      <c r="D150" s="178"/>
      <c r="E150" s="178"/>
      <c r="F150" s="178"/>
      <c r="G150" s="178"/>
      <c r="H150" s="178"/>
      <c r="I150" s="1" t="s">
        <v>12</v>
      </c>
      <c r="J150" s="1" t="s">
        <v>13</v>
      </c>
      <c r="K150" s="178"/>
    </row>
    <row r="151" spans="1:11" ht="42.75" customHeight="1">
      <c r="A151" s="222"/>
      <c r="B151" s="88" t="s">
        <v>45</v>
      </c>
      <c r="C151" s="68"/>
      <c r="D151" s="68"/>
      <c r="E151" s="68"/>
      <c r="F151" s="69">
        <f>SUM(F152:F153)</f>
        <v>300</v>
      </c>
      <c r="G151" s="69"/>
      <c r="H151" s="69"/>
      <c r="I151" s="69"/>
      <c r="J151" s="69">
        <f>SUM(J152:J153)</f>
        <v>300</v>
      </c>
      <c r="K151" s="68"/>
    </row>
    <row r="152" spans="1:11" s="70" customFormat="1" ht="42.75" customHeight="1">
      <c r="A152" s="77">
        <v>1</v>
      </c>
      <c r="B152" s="149" t="s">
        <v>96</v>
      </c>
      <c r="C152" s="112"/>
      <c r="D152" s="112"/>
      <c r="E152" s="129">
        <v>2018</v>
      </c>
      <c r="F152" s="150">
        <v>200</v>
      </c>
      <c r="G152" s="129"/>
      <c r="H152" s="129"/>
      <c r="I152" s="151"/>
      <c r="J152" s="150">
        <v>200</v>
      </c>
      <c r="K152" s="24"/>
    </row>
    <row r="153" spans="1:11" ht="33.75" customHeight="1">
      <c r="A153" s="129">
        <v>2</v>
      </c>
      <c r="B153" s="149" t="s">
        <v>97</v>
      </c>
      <c r="C153" s="112"/>
      <c r="D153" s="112"/>
      <c r="E153" s="129">
        <v>2018</v>
      </c>
      <c r="F153" s="150">
        <v>100</v>
      </c>
      <c r="G153" s="129"/>
      <c r="H153" s="129"/>
      <c r="I153" s="151"/>
      <c r="J153" s="150">
        <v>100</v>
      </c>
      <c r="K153" s="24"/>
    </row>
    <row r="154" spans="1:11" ht="30" customHeight="1">
      <c r="A154" s="37"/>
      <c r="B154" s="185" t="s">
        <v>147</v>
      </c>
      <c r="C154" s="186"/>
      <c r="D154" s="186"/>
      <c r="E154" s="186"/>
      <c r="F154" s="186"/>
      <c r="G154" s="186"/>
      <c r="H154" s="186"/>
      <c r="I154" s="186"/>
      <c r="J154" s="186"/>
      <c r="K154" s="187"/>
    </row>
    <row r="155" spans="1:11" ht="24" customHeight="1">
      <c r="A155" s="166" t="s">
        <v>0</v>
      </c>
      <c r="B155" s="178" t="s">
        <v>1</v>
      </c>
      <c r="C155" s="179" t="s">
        <v>2</v>
      </c>
      <c r="D155" s="179" t="s">
        <v>3</v>
      </c>
      <c r="E155" s="179" t="s">
        <v>4</v>
      </c>
      <c r="F155" s="178" t="s">
        <v>5</v>
      </c>
      <c r="G155" s="178"/>
      <c r="H155" s="178"/>
      <c r="I155" s="178"/>
      <c r="J155" s="178"/>
      <c r="K155" s="178" t="s">
        <v>6</v>
      </c>
    </row>
    <row r="156" spans="1:11" s="57" customFormat="1" ht="24" customHeight="1">
      <c r="A156" s="167"/>
      <c r="B156" s="178"/>
      <c r="C156" s="179"/>
      <c r="D156" s="179"/>
      <c r="E156" s="179"/>
      <c r="F156" s="178" t="s">
        <v>7</v>
      </c>
      <c r="G156" s="178" t="s">
        <v>8</v>
      </c>
      <c r="H156" s="178"/>
      <c r="I156" s="178"/>
      <c r="J156" s="178"/>
      <c r="K156" s="178"/>
    </row>
    <row r="157" spans="1:11" s="23" customFormat="1" ht="24" customHeight="1">
      <c r="A157" s="167"/>
      <c r="B157" s="178"/>
      <c r="C157" s="179"/>
      <c r="D157" s="179"/>
      <c r="E157" s="179"/>
      <c r="F157" s="178"/>
      <c r="G157" s="183" t="s">
        <v>9</v>
      </c>
      <c r="H157" s="179" t="s">
        <v>10</v>
      </c>
      <c r="I157" s="178" t="s">
        <v>11</v>
      </c>
      <c r="J157" s="178"/>
      <c r="K157" s="178"/>
    </row>
    <row r="158" spans="1:11" ht="71.25" customHeight="1">
      <c r="A158" s="167"/>
      <c r="B158" s="178"/>
      <c r="C158" s="179"/>
      <c r="D158" s="179"/>
      <c r="E158" s="179"/>
      <c r="F158" s="178"/>
      <c r="G158" s="184"/>
      <c r="H158" s="179"/>
      <c r="I158" s="1" t="s">
        <v>12</v>
      </c>
      <c r="J158" s="1" t="s">
        <v>13</v>
      </c>
      <c r="K158" s="178"/>
    </row>
    <row r="159" spans="1:11" ht="54.75" customHeight="1">
      <c r="A159" s="168"/>
      <c r="B159" s="89">
        <v>2</v>
      </c>
      <c r="C159" s="58">
        <v>3</v>
      </c>
      <c r="D159" s="58">
        <v>4</v>
      </c>
      <c r="E159" s="58">
        <v>5</v>
      </c>
      <c r="F159" s="58">
        <v>6</v>
      </c>
      <c r="G159" s="58">
        <v>7</v>
      </c>
      <c r="H159" s="58">
        <v>8</v>
      </c>
      <c r="I159" s="58">
        <v>9</v>
      </c>
      <c r="J159" s="58">
        <v>10</v>
      </c>
      <c r="K159" s="58">
        <v>11</v>
      </c>
    </row>
    <row r="160" spans="1:11" ht="19.5">
      <c r="A160" s="34"/>
      <c r="B160" s="88" t="s">
        <v>45</v>
      </c>
      <c r="C160" s="71"/>
      <c r="D160" s="71"/>
      <c r="E160" s="71"/>
      <c r="F160" s="72">
        <f>I160+J160</f>
        <v>955.225</v>
      </c>
      <c r="G160" s="72">
        <f>G161</f>
        <v>0</v>
      </c>
      <c r="H160" s="72">
        <f>H161</f>
        <v>0</v>
      </c>
      <c r="I160" s="72">
        <f>I161+I162+I163</f>
        <v>719.5</v>
      </c>
      <c r="J160" s="72">
        <f>J161+J162+J163</f>
        <v>235.725</v>
      </c>
      <c r="K160" s="72"/>
    </row>
    <row r="161" spans="1:11" s="67" customFormat="1" ht="32.25">
      <c r="A161" s="152">
        <v>1</v>
      </c>
      <c r="B161" s="153" t="s">
        <v>173</v>
      </c>
      <c r="C161" s="97"/>
      <c r="D161" s="97"/>
      <c r="E161" s="213">
        <v>2018</v>
      </c>
      <c r="F161" s="28">
        <v>119.5</v>
      </c>
      <c r="G161" s="28"/>
      <c r="H161" s="28">
        <v>0</v>
      </c>
      <c r="I161" s="28">
        <f>F161</f>
        <v>119.5</v>
      </c>
      <c r="J161" s="28">
        <v>0</v>
      </c>
      <c r="K161" s="154"/>
    </row>
    <row r="162" spans="1:11" ht="31.5">
      <c r="A162" s="129">
        <v>2</v>
      </c>
      <c r="B162" s="80" t="s">
        <v>170</v>
      </c>
      <c r="C162" s="97"/>
      <c r="D162" s="97"/>
      <c r="E162" s="214"/>
      <c r="F162" s="28">
        <v>235.725</v>
      </c>
      <c r="G162" s="28"/>
      <c r="H162" s="28">
        <f>F162-J162</f>
        <v>0</v>
      </c>
      <c r="I162" s="28">
        <v>0</v>
      </c>
      <c r="J162" s="28">
        <f>F162</f>
        <v>235.725</v>
      </c>
      <c r="K162" s="154"/>
    </row>
    <row r="163" spans="1:11" ht="15.75" customHeight="1">
      <c r="A163" s="129">
        <v>3</v>
      </c>
      <c r="B163" s="80" t="s">
        <v>149</v>
      </c>
      <c r="C163" s="97"/>
      <c r="D163" s="97"/>
      <c r="E163" s="214"/>
      <c r="F163" s="28">
        <v>600</v>
      </c>
      <c r="G163" s="28"/>
      <c r="H163" s="28">
        <v>0</v>
      </c>
      <c r="I163" s="28">
        <v>600</v>
      </c>
      <c r="J163" s="28">
        <v>0</v>
      </c>
      <c r="K163" s="154"/>
    </row>
    <row r="164" spans="1:11" ht="20.25">
      <c r="A164" s="90"/>
      <c r="B164" s="169" t="s">
        <v>148</v>
      </c>
      <c r="C164" s="180"/>
      <c r="D164" s="180"/>
      <c r="E164" s="180"/>
      <c r="F164" s="180"/>
      <c r="G164" s="180"/>
      <c r="H164" s="180"/>
      <c r="I164" s="180"/>
      <c r="J164" s="180"/>
      <c r="K164" s="181"/>
    </row>
    <row r="165" spans="1:11" ht="15.75">
      <c r="A165" s="166" t="s">
        <v>0</v>
      </c>
      <c r="B165" s="178" t="s">
        <v>1</v>
      </c>
      <c r="C165" s="179" t="s">
        <v>2</v>
      </c>
      <c r="D165" s="179" t="s">
        <v>3</v>
      </c>
      <c r="E165" s="179" t="s">
        <v>4</v>
      </c>
      <c r="F165" s="178" t="s">
        <v>5</v>
      </c>
      <c r="G165" s="178"/>
      <c r="H165" s="178"/>
      <c r="I165" s="178"/>
      <c r="J165" s="178"/>
      <c r="K165" s="178" t="s">
        <v>6</v>
      </c>
    </row>
    <row r="166" spans="1:11" ht="15.75" customHeight="1">
      <c r="A166" s="167"/>
      <c r="B166" s="178"/>
      <c r="C166" s="179"/>
      <c r="D166" s="179"/>
      <c r="E166" s="179"/>
      <c r="F166" s="178" t="s">
        <v>7</v>
      </c>
      <c r="G166" s="178" t="s">
        <v>8</v>
      </c>
      <c r="H166" s="178"/>
      <c r="I166" s="178"/>
      <c r="J166" s="178"/>
      <c r="K166" s="178"/>
    </row>
    <row r="167" spans="1:11" ht="15.75">
      <c r="A167" s="167"/>
      <c r="B167" s="178"/>
      <c r="C167" s="179"/>
      <c r="D167" s="179"/>
      <c r="E167" s="179"/>
      <c r="F167" s="178"/>
      <c r="G167" s="183" t="s">
        <v>9</v>
      </c>
      <c r="H167" s="179" t="s">
        <v>10</v>
      </c>
      <c r="I167" s="178" t="s">
        <v>11</v>
      </c>
      <c r="J167" s="178"/>
      <c r="K167" s="178"/>
    </row>
    <row r="168" spans="1:11" ht="33.75" customHeight="1">
      <c r="A168" s="167"/>
      <c r="B168" s="178"/>
      <c r="C168" s="179"/>
      <c r="D168" s="179"/>
      <c r="E168" s="179"/>
      <c r="F168" s="178"/>
      <c r="G168" s="184"/>
      <c r="H168" s="179"/>
      <c r="I168" s="1" t="s">
        <v>12</v>
      </c>
      <c r="J168" s="1" t="s">
        <v>13</v>
      </c>
      <c r="K168" s="178"/>
    </row>
    <row r="169" spans="1:11" ht="15.75">
      <c r="A169" s="168"/>
      <c r="B169" s="89">
        <v>2</v>
      </c>
      <c r="C169" s="58">
        <v>3</v>
      </c>
      <c r="D169" s="58">
        <v>4</v>
      </c>
      <c r="E169" s="58">
        <v>5</v>
      </c>
      <c r="F169" s="58">
        <v>6</v>
      </c>
      <c r="G169" s="58">
        <v>7</v>
      </c>
      <c r="H169" s="58">
        <v>8</v>
      </c>
      <c r="I169" s="58">
        <v>9</v>
      </c>
      <c r="J169" s="58">
        <v>10</v>
      </c>
      <c r="K169" s="58">
        <v>11</v>
      </c>
    </row>
    <row r="170" spans="1:11" ht="19.5">
      <c r="A170" s="34"/>
      <c r="B170" s="88" t="s">
        <v>45</v>
      </c>
      <c r="C170" s="71"/>
      <c r="D170" s="71"/>
      <c r="E170" s="71"/>
      <c r="F170" s="72">
        <f>F171+F172+F173+F174+F175+F176+F177+F178++F179+F180+F181+F182+F183+F184+F185</f>
        <v>3022.6</v>
      </c>
      <c r="G170" s="72"/>
      <c r="H170" s="72"/>
      <c r="I170" s="72">
        <f>SUM(I171:I185)</f>
        <v>0</v>
      </c>
      <c r="J170" s="72">
        <f>SUM(J171:J185)</f>
        <v>3022.6</v>
      </c>
      <c r="K170" s="71"/>
    </row>
    <row r="171" spans="1:11" s="67" customFormat="1" ht="39.75" customHeight="1">
      <c r="A171" s="155">
        <v>1</v>
      </c>
      <c r="B171" s="78" t="s">
        <v>167</v>
      </c>
      <c r="C171" s="156"/>
      <c r="D171" s="156"/>
      <c r="E171" s="198">
        <v>2018</v>
      </c>
      <c r="F171" s="28">
        <v>1405.8</v>
      </c>
      <c r="G171" s="28"/>
      <c r="H171" s="28"/>
      <c r="I171" s="28">
        <v>0</v>
      </c>
      <c r="J171" s="28">
        <f>F171</f>
        <v>1405.8</v>
      </c>
      <c r="K171" s="157"/>
    </row>
    <row r="172" spans="1:11" s="67" customFormat="1" ht="105" customHeight="1">
      <c r="A172" s="155">
        <v>2</v>
      </c>
      <c r="B172" s="78" t="s">
        <v>168</v>
      </c>
      <c r="C172" s="156"/>
      <c r="D172" s="156"/>
      <c r="E172" s="198"/>
      <c r="F172" s="28">
        <v>500</v>
      </c>
      <c r="G172" s="28"/>
      <c r="H172" s="28"/>
      <c r="I172" s="28">
        <v>0</v>
      </c>
      <c r="J172" s="28">
        <f>F172</f>
        <v>500</v>
      </c>
      <c r="K172" s="157"/>
    </row>
    <row r="173" spans="1:11" s="67" customFormat="1" ht="45" customHeight="1">
      <c r="A173" s="155">
        <v>3</v>
      </c>
      <c r="B173" s="78" t="s">
        <v>169</v>
      </c>
      <c r="C173" s="156"/>
      <c r="D173" s="156"/>
      <c r="E173" s="198"/>
      <c r="F173" s="28">
        <v>194.7</v>
      </c>
      <c r="G173" s="28"/>
      <c r="H173" s="28"/>
      <c r="I173" s="28">
        <v>0</v>
      </c>
      <c r="J173" s="28">
        <f>F173</f>
        <v>194.7</v>
      </c>
      <c r="K173" s="157"/>
    </row>
    <row r="174" spans="1:11" s="67" customFormat="1" ht="45" customHeight="1">
      <c r="A174" s="155">
        <v>4</v>
      </c>
      <c r="B174" s="78" t="s">
        <v>172</v>
      </c>
      <c r="C174" s="156"/>
      <c r="D174" s="156"/>
      <c r="E174" s="198"/>
      <c r="F174" s="28">
        <v>80</v>
      </c>
      <c r="G174" s="28"/>
      <c r="H174" s="28"/>
      <c r="I174" s="28">
        <v>0</v>
      </c>
      <c r="J174" s="28">
        <f>F174</f>
        <v>80</v>
      </c>
      <c r="K174" s="157"/>
    </row>
    <row r="175" spans="1:11" s="67" customFormat="1" ht="45" customHeight="1">
      <c r="A175" s="155">
        <v>5</v>
      </c>
      <c r="B175" s="78" t="s">
        <v>171</v>
      </c>
      <c r="C175" s="156"/>
      <c r="D175" s="156"/>
      <c r="E175" s="198"/>
      <c r="F175" s="28">
        <v>146</v>
      </c>
      <c r="G175" s="28"/>
      <c r="H175" s="28"/>
      <c r="I175" s="28">
        <v>0</v>
      </c>
      <c r="J175" s="28">
        <f>F175</f>
        <v>146</v>
      </c>
      <c r="K175" s="157"/>
    </row>
    <row r="176" spans="1:11" s="67" customFormat="1" ht="31.5">
      <c r="A176" s="155">
        <v>6</v>
      </c>
      <c r="B176" s="158" t="s">
        <v>151</v>
      </c>
      <c r="C176" s="159"/>
      <c r="D176" s="159"/>
      <c r="E176" s="198"/>
      <c r="F176" s="28">
        <v>48.3</v>
      </c>
      <c r="G176" s="28"/>
      <c r="H176" s="28"/>
      <c r="I176" s="28">
        <v>0</v>
      </c>
      <c r="J176" s="28">
        <v>48.3</v>
      </c>
      <c r="K176" s="157"/>
    </row>
    <row r="177" spans="1:11" s="67" customFormat="1" ht="78.75">
      <c r="A177" s="155">
        <v>7</v>
      </c>
      <c r="B177" s="80" t="s">
        <v>152</v>
      </c>
      <c r="C177" s="159"/>
      <c r="D177" s="159"/>
      <c r="E177" s="198"/>
      <c r="F177" s="28">
        <v>31</v>
      </c>
      <c r="G177" s="28"/>
      <c r="H177" s="28"/>
      <c r="I177" s="28">
        <v>0</v>
      </c>
      <c r="J177" s="28">
        <f aca="true" t="shared" si="7" ref="J177:J185">F177</f>
        <v>31</v>
      </c>
      <c r="K177" s="157"/>
    </row>
    <row r="178" spans="1:11" s="67" customFormat="1" ht="47.25">
      <c r="A178" s="155">
        <v>8</v>
      </c>
      <c r="B178" s="158" t="s">
        <v>153</v>
      </c>
      <c r="C178" s="159"/>
      <c r="D178" s="159"/>
      <c r="E178" s="198"/>
      <c r="F178" s="28">
        <v>25</v>
      </c>
      <c r="G178" s="28"/>
      <c r="H178" s="28"/>
      <c r="I178" s="28">
        <v>0</v>
      </c>
      <c r="J178" s="28">
        <f t="shared" si="7"/>
        <v>25</v>
      </c>
      <c r="K178" s="157"/>
    </row>
    <row r="179" spans="1:11" s="67" customFormat="1" ht="47.25">
      <c r="A179" s="155">
        <v>9</v>
      </c>
      <c r="B179" s="80" t="s">
        <v>154</v>
      </c>
      <c r="C179" s="159"/>
      <c r="D179" s="159"/>
      <c r="E179" s="198"/>
      <c r="F179" s="28">
        <v>20</v>
      </c>
      <c r="G179" s="28"/>
      <c r="H179" s="28"/>
      <c r="I179" s="28">
        <v>0</v>
      </c>
      <c r="J179" s="28">
        <f t="shared" si="7"/>
        <v>20</v>
      </c>
      <c r="K179" s="157"/>
    </row>
    <row r="180" spans="1:11" s="67" customFormat="1" ht="18.75">
      <c r="A180" s="152">
        <v>10</v>
      </c>
      <c r="B180" s="79" t="s">
        <v>155</v>
      </c>
      <c r="C180" s="159"/>
      <c r="D180" s="159"/>
      <c r="E180" s="198"/>
      <c r="F180" s="28">
        <v>84</v>
      </c>
      <c r="G180" s="28"/>
      <c r="H180" s="28"/>
      <c r="I180" s="28">
        <v>0</v>
      </c>
      <c r="J180" s="28">
        <f t="shared" si="7"/>
        <v>84</v>
      </c>
      <c r="K180" s="157"/>
    </row>
    <row r="181" spans="1:11" s="67" customFormat="1" ht="31.5">
      <c r="A181" s="155">
        <v>11</v>
      </c>
      <c r="B181" s="24" t="s">
        <v>156</v>
      </c>
      <c r="C181" s="159"/>
      <c r="D181" s="159"/>
      <c r="E181" s="198"/>
      <c r="F181" s="28">
        <v>100</v>
      </c>
      <c r="G181" s="28"/>
      <c r="H181" s="28"/>
      <c r="I181" s="28">
        <v>0</v>
      </c>
      <c r="J181" s="28">
        <f t="shared" si="7"/>
        <v>100</v>
      </c>
      <c r="K181" s="157"/>
    </row>
    <row r="182" spans="1:11" s="67" customFormat="1" ht="47.25">
      <c r="A182" s="155">
        <v>12</v>
      </c>
      <c r="B182" s="160" t="s">
        <v>157</v>
      </c>
      <c r="C182" s="159"/>
      <c r="D182" s="159"/>
      <c r="E182" s="198"/>
      <c r="F182" s="28">
        <v>67.6</v>
      </c>
      <c r="G182" s="28"/>
      <c r="H182" s="28"/>
      <c r="I182" s="28">
        <v>0</v>
      </c>
      <c r="J182" s="28">
        <f t="shared" si="7"/>
        <v>67.6</v>
      </c>
      <c r="K182" s="157"/>
    </row>
    <row r="183" spans="1:11" s="67" customFormat="1" ht="18.75">
      <c r="A183" s="152">
        <v>13</v>
      </c>
      <c r="B183" s="161" t="s">
        <v>158</v>
      </c>
      <c r="C183" s="159"/>
      <c r="D183" s="159"/>
      <c r="E183" s="198"/>
      <c r="F183" s="28">
        <v>269.8</v>
      </c>
      <c r="G183" s="28"/>
      <c r="H183" s="28"/>
      <c r="I183" s="28">
        <v>0</v>
      </c>
      <c r="J183" s="28">
        <f t="shared" si="7"/>
        <v>269.8</v>
      </c>
      <c r="K183" s="157"/>
    </row>
    <row r="184" spans="1:11" s="67" customFormat="1" ht="53.25" customHeight="1">
      <c r="A184" s="155">
        <v>14</v>
      </c>
      <c r="B184" s="80" t="s">
        <v>159</v>
      </c>
      <c r="C184" s="159"/>
      <c r="D184" s="159"/>
      <c r="E184" s="198"/>
      <c r="F184" s="28">
        <v>27.7</v>
      </c>
      <c r="G184" s="28"/>
      <c r="H184" s="28"/>
      <c r="I184" s="28">
        <v>0</v>
      </c>
      <c r="J184" s="28">
        <f t="shared" si="7"/>
        <v>27.7</v>
      </c>
      <c r="K184" s="157"/>
    </row>
    <row r="185" spans="1:11" ht="47.25">
      <c r="A185" s="162">
        <v>15</v>
      </c>
      <c r="B185" s="158" t="s">
        <v>160</v>
      </c>
      <c r="C185" s="159"/>
      <c r="D185" s="159"/>
      <c r="E185" s="198"/>
      <c r="F185" s="28">
        <v>22.7</v>
      </c>
      <c r="G185" s="28"/>
      <c r="H185" s="28"/>
      <c r="I185" s="28">
        <v>0</v>
      </c>
      <c r="J185" s="28">
        <f t="shared" si="7"/>
        <v>22.7</v>
      </c>
      <c r="K185" s="157"/>
    </row>
    <row r="186" spans="1:11" ht="20.25">
      <c r="A186" s="34"/>
      <c r="B186" s="169" t="s">
        <v>150</v>
      </c>
      <c r="C186" s="180"/>
      <c r="D186" s="180"/>
      <c r="E186" s="180"/>
      <c r="F186" s="180"/>
      <c r="G186" s="180"/>
      <c r="H186" s="180"/>
      <c r="I186" s="180"/>
      <c r="J186" s="180"/>
      <c r="K186" s="181"/>
    </row>
    <row r="187" spans="1:11" ht="15.75">
      <c r="A187" s="166" t="s">
        <v>0</v>
      </c>
      <c r="B187" s="178" t="s">
        <v>1</v>
      </c>
      <c r="C187" s="179" t="s">
        <v>2</v>
      </c>
      <c r="D187" s="179" t="s">
        <v>3</v>
      </c>
      <c r="E187" s="179" t="s">
        <v>4</v>
      </c>
      <c r="F187" s="178" t="s">
        <v>5</v>
      </c>
      <c r="G187" s="178"/>
      <c r="H187" s="178"/>
      <c r="I187" s="178"/>
      <c r="J187" s="178"/>
      <c r="K187" s="178" t="s">
        <v>6</v>
      </c>
    </row>
    <row r="188" spans="1:11" ht="15.75" customHeight="1">
      <c r="A188" s="167"/>
      <c r="B188" s="178"/>
      <c r="C188" s="179"/>
      <c r="D188" s="179"/>
      <c r="E188" s="179"/>
      <c r="F188" s="178" t="s">
        <v>7</v>
      </c>
      <c r="G188" s="178" t="s">
        <v>8</v>
      </c>
      <c r="H188" s="178"/>
      <c r="I188" s="178"/>
      <c r="J188" s="178"/>
      <c r="K188" s="178"/>
    </row>
    <row r="189" spans="1:11" ht="15.75">
      <c r="A189" s="167"/>
      <c r="B189" s="178"/>
      <c r="C189" s="179"/>
      <c r="D189" s="179"/>
      <c r="E189" s="179"/>
      <c r="F189" s="178"/>
      <c r="G189" s="179" t="s">
        <v>9</v>
      </c>
      <c r="H189" s="179" t="s">
        <v>10</v>
      </c>
      <c r="I189" s="178" t="s">
        <v>11</v>
      </c>
      <c r="J189" s="178"/>
      <c r="K189" s="178"/>
    </row>
    <row r="190" spans="1:11" ht="27.75" customHeight="1">
      <c r="A190" s="167"/>
      <c r="B190" s="178"/>
      <c r="C190" s="179"/>
      <c r="D190" s="179"/>
      <c r="E190" s="179"/>
      <c r="F190" s="178"/>
      <c r="G190" s="179"/>
      <c r="H190" s="179"/>
      <c r="I190" s="1" t="s">
        <v>12</v>
      </c>
      <c r="J190" s="1" t="s">
        <v>13</v>
      </c>
      <c r="K190" s="178"/>
    </row>
    <row r="191" spans="1:11" ht="15.75">
      <c r="A191" s="168"/>
      <c r="B191" s="89">
        <v>2</v>
      </c>
      <c r="C191" s="58">
        <v>3</v>
      </c>
      <c r="D191" s="58">
        <v>4</v>
      </c>
      <c r="E191" s="58">
        <v>5</v>
      </c>
      <c r="F191" s="58">
        <v>6</v>
      </c>
      <c r="G191" s="58">
        <v>7</v>
      </c>
      <c r="H191" s="58">
        <v>8</v>
      </c>
      <c r="I191" s="58">
        <v>9</v>
      </c>
      <c r="J191" s="58">
        <v>10</v>
      </c>
      <c r="K191" s="58">
        <v>11</v>
      </c>
    </row>
    <row r="192" spans="1:11" ht="19.5">
      <c r="A192" s="34"/>
      <c r="B192" s="88" t="s">
        <v>45</v>
      </c>
      <c r="C192" s="71"/>
      <c r="D192" s="71"/>
      <c r="E192" s="71"/>
      <c r="F192" s="72">
        <f>F193</f>
        <v>479.04</v>
      </c>
      <c r="G192" s="72"/>
      <c r="H192" s="72"/>
      <c r="I192" s="72"/>
      <c r="J192" s="72">
        <f>J193</f>
        <v>479.04</v>
      </c>
      <c r="K192" s="71"/>
    </row>
    <row r="193" spans="1:11" s="67" customFormat="1" ht="63">
      <c r="A193" s="155">
        <v>1</v>
      </c>
      <c r="B193" s="163" t="s">
        <v>161</v>
      </c>
      <c r="C193" s="164"/>
      <c r="D193" s="164"/>
      <c r="E193" s="164">
        <v>2018</v>
      </c>
      <c r="F193" s="165">
        <v>479.04</v>
      </c>
      <c r="G193" s="164"/>
      <c r="H193" s="164"/>
      <c r="I193" s="165"/>
      <c r="J193" s="165">
        <f>F193</f>
        <v>479.04</v>
      </c>
      <c r="K193" s="164"/>
    </row>
    <row r="194" spans="1:11" s="12" customFormat="1" ht="32.25" customHeight="1">
      <c r="A194" s="59"/>
      <c r="B194" s="169" t="s">
        <v>162</v>
      </c>
      <c r="C194" s="170"/>
      <c r="D194" s="170"/>
      <c r="E194" s="170"/>
      <c r="F194" s="170"/>
      <c r="G194" s="170"/>
      <c r="H194" s="170"/>
      <c r="I194" s="170"/>
      <c r="J194" s="170"/>
      <c r="K194" s="171"/>
    </row>
    <row r="195" spans="1:11" ht="15.75">
      <c r="A195" s="166" t="s">
        <v>0</v>
      </c>
      <c r="B195" s="178" t="s">
        <v>1</v>
      </c>
      <c r="C195" s="179" t="s">
        <v>2</v>
      </c>
      <c r="D195" s="179" t="s">
        <v>3</v>
      </c>
      <c r="E195" s="179" t="s">
        <v>4</v>
      </c>
      <c r="F195" s="178" t="s">
        <v>5</v>
      </c>
      <c r="G195" s="178"/>
      <c r="H195" s="178"/>
      <c r="I195" s="178"/>
      <c r="J195" s="178"/>
      <c r="K195" s="178" t="s">
        <v>6</v>
      </c>
    </row>
    <row r="196" spans="1:11" ht="15.75" customHeight="1">
      <c r="A196" s="167"/>
      <c r="B196" s="178"/>
      <c r="C196" s="179"/>
      <c r="D196" s="179"/>
      <c r="E196" s="179"/>
      <c r="F196" s="178" t="s">
        <v>7</v>
      </c>
      <c r="G196" s="178" t="s">
        <v>8</v>
      </c>
      <c r="H196" s="178"/>
      <c r="I196" s="178"/>
      <c r="J196" s="178"/>
      <c r="K196" s="178"/>
    </row>
    <row r="197" spans="1:11" ht="15.75">
      <c r="A197" s="167"/>
      <c r="B197" s="178"/>
      <c r="C197" s="179"/>
      <c r="D197" s="179"/>
      <c r="E197" s="179"/>
      <c r="F197" s="178"/>
      <c r="G197" s="179" t="s">
        <v>9</v>
      </c>
      <c r="H197" s="179" t="s">
        <v>10</v>
      </c>
      <c r="I197" s="178" t="s">
        <v>11</v>
      </c>
      <c r="J197" s="178"/>
      <c r="K197" s="178"/>
    </row>
    <row r="198" spans="1:11" ht="31.5">
      <c r="A198" s="167"/>
      <c r="B198" s="178"/>
      <c r="C198" s="179"/>
      <c r="D198" s="179"/>
      <c r="E198" s="179"/>
      <c r="F198" s="178"/>
      <c r="G198" s="179"/>
      <c r="H198" s="179"/>
      <c r="I198" s="1" t="s">
        <v>12</v>
      </c>
      <c r="J198" s="1" t="s">
        <v>13</v>
      </c>
      <c r="K198" s="178"/>
    </row>
    <row r="199" spans="1:11" ht="15.75">
      <c r="A199" s="168"/>
      <c r="B199" s="89">
        <v>2</v>
      </c>
      <c r="C199" s="58">
        <v>3</v>
      </c>
      <c r="D199" s="58">
        <v>4</v>
      </c>
      <c r="E199" s="58">
        <v>5</v>
      </c>
      <c r="F199" s="58">
        <v>6</v>
      </c>
      <c r="G199" s="58">
        <v>7</v>
      </c>
      <c r="H199" s="58">
        <v>8</v>
      </c>
      <c r="I199" s="58">
        <v>9</v>
      </c>
      <c r="J199" s="58">
        <v>10</v>
      </c>
      <c r="K199" s="58">
        <v>11</v>
      </c>
    </row>
    <row r="200" spans="1:11" ht="19.5">
      <c r="A200" s="34">
        <v>1</v>
      </c>
      <c r="B200" s="88" t="s">
        <v>45</v>
      </c>
      <c r="C200" s="71"/>
      <c r="D200" s="71"/>
      <c r="E200" s="71"/>
      <c r="F200" s="72">
        <f>SUM(F201:F202)</f>
        <v>600</v>
      </c>
      <c r="G200" s="72"/>
      <c r="H200" s="72">
        <f>SUM(H201:H202)</f>
        <v>540</v>
      </c>
      <c r="I200" s="72"/>
      <c r="J200" s="72">
        <f>SUM(J201:J202)</f>
        <v>60</v>
      </c>
      <c r="K200" s="71"/>
    </row>
    <row r="201" spans="1:11" ht="18.75">
      <c r="A201" s="125">
        <v>1</v>
      </c>
      <c r="B201" s="94" t="s">
        <v>102</v>
      </c>
      <c r="C201" s="59"/>
      <c r="D201" s="59"/>
      <c r="E201" s="59">
        <v>2018</v>
      </c>
      <c r="F201" s="92">
        <v>600</v>
      </c>
      <c r="G201" s="59"/>
      <c r="H201" s="92">
        <f>F201-J201</f>
        <v>540</v>
      </c>
      <c r="I201" s="59"/>
      <c r="J201" s="93">
        <v>60</v>
      </c>
      <c r="K201" s="59"/>
    </row>
    <row r="202" spans="1:11" s="12" customFormat="1" ht="15.75">
      <c r="A202" s="59"/>
      <c r="B202" s="7"/>
      <c r="C202" s="3"/>
      <c r="D202" s="3"/>
      <c r="E202" s="3"/>
      <c r="F202" s="4"/>
      <c r="G202" s="3"/>
      <c r="H202" s="3"/>
      <c r="I202" s="3"/>
      <c r="J202" s="3"/>
      <c r="K202" s="3"/>
    </row>
  </sheetData>
  <sheetProtection/>
  <mergeCells count="134">
    <mergeCell ref="A147:A151"/>
    <mergeCell ref="B117:K117"/>
    <mergeCell ref="B139:K139"/>
    <mergeCell ref="K155:K158"/>
    <mergeCell ref="F156:F158"/>
    <mergeCell ref="G156:J156"/>
    <mergeCell ref="G157:G158"/>
    <mergeCell ref="B155:B158"/>
    <mergeCell ref="C155:C158"/>
    <mergeCell ref="H142:H143"/>
    <mergeCell ref="H1:K1"/>
    <mergeCell ref="K195:K198"/>
    <mergeCell ref="D140:D143"/>
    <mergeCell ref="E140:E143"/>
    <mergeCell ref="F140:J140"/>
    <mergeCell ref="A64:K64"/>
    <mergeCell ref="A65:A69"/>
    <mergeCell ref="A165:A169"/>
    <mergeCell ref="A140:A144"/>
    <mergeCell ref="B146:K146"/>
    <mergeCell ref="E195:E198"/>
    <mergeCell ref="F195:J195"/>
    <mergeCell ref="B187:B190"/>
    <mergeCell ref="C187:C190"/>
    <mergeCell ref="I189:J189"/>
    <mergeCell ref="D187:D190"/>
    <mergeCell ref="F196:F198"/>
    <mergeCell ref="B195:B198"/>
    <mergeCell ref="C195:C198"/>
    <mergeCell ref="D195:D198"/>
    <mergeCell ref="H197:H198"/>
    <mergeCell ref="I197:J197"/>
    <mergeCell ref="G189:G190"/>
    <mergeCell ref="K187:K190"/>
    <mergeCell ref="F188:F190"/>
    <mergeCell ref="G188:J188"/>
    <mergeCell ref="G196:J196"/>
    <mergeCell ref="G197:G198"/>
    <mergeCell ref="H189:H190"/>
    <mergeCell ref="E171:E185"/>
    <mergeCell ref="H167:H168"/>
    <mergeCell ref="I167:J167"/>
    <mergeCell ref="B164:K164"/>
    <mergeCell ref="E187:E190"/>
    <mergeCell ref="F187:J187"/>
    <mergeCell ref="F165:J165"/>
    <mergeCell ref="B140:B143"/>
    <mergeCell ref="C140:C143"/>
    <mergeCell ref="E161:E163"/>
    <mergeCell ref="K165:K168"/>
    <mergeCell ref="F166:F168"/>
    <mergeCell ref="G166:J166"/>
    <mergeCell ref="D155:D158"/>
    <mergeCell ref="B147:B150"/>
    <mergeCell ref="K140:K143"/>
    <mergeCell ref="C129:C135"/>
    <mergeCell ref="E129:E135"/>
    <mergeCell ref="D129:D135"/>
    <mergeCell ref="E125:E126"/>
    <mergeCell ref="E136:E138"/>
    <mergeCell ref="I142:J142"/>
    <mergeCell ref="A2:K2"/>
    <mergeCell ref="A10:K10"/>
    <mergeCell ref="K4:K7"/>
    <mergeCell ref="F5:F7"/>
    <mergeCell ref="A4:A7"/>
    <mergeCell ref="B4:B7"/>
    <mergeCell ref="E4:E7"/>
    <mergeCell ref="F4:J4"/>
    <mergeCell ref="G5:J5"/>
    <mergeCell ref="G6:G7"/>
    <mergeCell ref="H6:H7"/>
    <mergeCell ref="I6:J6"/>
    <mergeCell ref="C4:C7"/>
    <mergeCell ref="D4:D7"/>
    <mergeCell ref="A11:K11"/>
    <mergeCell ref="C111:C115"/>
    <mergeCell ref="D111:D115"/>
    <mergeCell ref="E111:E115"/>
    <mergeCell ref="I67:J67"/>
    <mergeCell ref="B65:B68"/>
    <mergeCell ref="C65:C68"/>
    <mergeCell ref="D65:D68"/>
    <mergeCell ref="E65:E68"/>
    <mergeCell ref="E90:E94"/>
    <mergeCell ref="E75:E81"/>
    <mergeCell ref="E85:E88"/>
    <mergeCell ref="H149:H150"/>
    <mergeCell ref="F147:J147"/>
    <mergeCell ref="F148:F150"/>
    <mergeCell ref="G148:J148"/>
    <mergeCell ref="G141:J141"/>
    <mergeCell ref="G142:G143"/>
    <mergeCell ref="F141:F143"/>
    <mergeCell ref="C147:C150"/>
    <mergeCell ref="D147:D150"/>
    <mergeCell ref="E147:E150"/>
    <mergeCell ref="E96:E98"/>
    <mergeCell ref="E100:E110"/>
    <mergeCell ref="C125:C126"/>
    <mergeCell ref="D125:D126"/>
    <mergeCell ref="C118:C124"/>
    <mergeCell ref="D118:D124"/>
    <mergeCell ref="E118:E124"/>
    <mergeCell ref="F65:J65"/>
    <mergeCell ref="B165:B168"/>
    <mergeCell ref="C165:C168"/>
    <mergeCell ref="D165:D168"/>
    <mergeCell ref="E165:E168"/>
    <mergeCell ref="G167:G168"/>
    <mergeCell ref="B154:K154"/>
    <mergeCell ref="H157:H158"/>
    <mergeCell ref="C136:C138"/>
    <mergeCell ref="D136:D138"/>
    <mergeCell ref="I157:J157"/>
    <mergeCell ref="A187:A191"/>
    <mergeCell ref="B186:K186"/>
    <mergeCell ref="K65:K68"/>
    <mergeCell ref="F66:F68"/>
    <mergeCell ref="G66:J66"/>
    <mergeCell ref="G67:G68"/>
    <mergeCell ref="H67:H68"/>
    <mergeCell ref="G149:G150"/>
    <mergeCell ref="I149:J149"/>
    <mergeCell ref="A195:A199"/>
    <mergeCell ref="B194:K194"/>
    <mergeCell ref="A155:A159"/>
    <mergeCell ref="A30:A33"/>
    <mergeCell ref="E30:E33"/>
    <mergeCell ref="F30:F33"/>
    <mergeCell ref="J30:J33"/>
    <mergeCell ref="K147:K150"/>
    <mergeCell ref="E155:E158"/>
    <mergeCell ref="F155:J155"/>
  </mergeCells>
  <hyperlinks>
    <hyperlink ref="B182" r:id="rId1" display="https://zakupki.prom.ua/gov/tenders/UA-2018-06-21-002644-a"/>
  </hyperlinks>
  <printOptions/>
  <pageMargins left="0" right="0" top="0.3937007874015748" bottom="0.3937007874015748" header="0" footer="0"/>
  <pageSetup fitToHeight="0" fitToWidth="1" horizontalDpi="600" verticalDpi="600" orientation="portrait" paperSize="9" scale="5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Lena</dc:creator>
  <cp:keywords/>
  <dc:description/>
  <cp:lastModifiedBy>Marina_Rada</cp:lastModifiedBy>
  <cp:lastPrinted>2018-11-09T12:47:20Z</cp:lastPrinted>
  <dcterms:created xsi:type="dcterms:W3CDTF">2016-10-21T11:07:22Z</dcterms:created>
  <dcterms:modified xsi:type="dcterms:W3CDTF">2018-11-12T09:49:34Z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