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6945" activeTab="0"/>
  </bookViews>
  <sheets>
    <sheet name="Лист1" sheetId="1" r:id="rId1"/>
  </sheets>
  <definedNames>
    <definedName name="Print_Area_1">'Лист1'!$A$8:$E$242</definedName>
  </definedNames>
  <calcPr fullCalcOnLoad="1"/>
</workbook>
</file>

<file path=xl/sharedStrings.xml><?xml version="1.0" encoding="utf-8"?>
<sst xmlns="http://schemas.openxmlformats.org/spreadsheetml/2006/main" count="648" uniqueCount="431">
  <si>
    <t>од.</t>
  </si>
  <si>
    <t>осіб</t>
  </si>
  <si>
    <t>Чисельність населення, яким надаються послуги, усього, з них:</t>
  </si>
  <si>
    <t>безпосередньо підключених до мереж</t>
  </si>
  <si>
    <t>яке використовує водорозбірні колонки</t>
  </si>
  <si>
    <t>Кількість абонентів водопостачання, усього, з них:</t>
  </si>
  <si>
    <t>населення</t>
  </si>
  <si>
    <t>бюджетних установ</t>
  </si>
  <si>
    <t>інших</t>
  </si>
  <si>
    <t>%</t>
  </si>
  <si>
    <t>Кількість абонентів з обліковим споживанням, усього, з них:</t>
  </si>
  <si>
    <t>Загальна протяжність мереж водопроводу, з них:</t>
  </si>
  <si>
    <t>км</t>
  </si>
  <si>
    <t>водоводів</t>
  </si>
  <si>
    <t>вуличної мережі</t>
  </si>
  <si>
    <t>од./км</t>
  </si>
  <si>
    <t>Загальна протяжність ветхих та аварійних мереж, з них:</t>
  </si>
  <si>
    <t>Кількість персоналу в підрозділах водопостачання за розкладом</t>
  </si>
  <si>
    <t>ос./1000 од.</t>
  </si>
  <si>
    <t>осіб/1 км</t>
  </si>
  <si>
    <t>Обсяг піднятої води за рік</t>
  </si>
  <si>
    <t>тис.м³/рік</t>
  </si>
  <si>
    <t>Обсяг очищення води на очисних спорудах за рік</t>
  </si>
  <si>
    <t>Обсяг закупленої води зі сторони за рік</t>
  </si>
  <si>
    <t>витрати на технологічні потреби до мережі</t>
  </si>
  <si>
    <t>витрати на технологічні потреби у мережі</t>
  </si>
  <si>
    <t>Обсяг поданої води у мережу за рік</t>
  </si>
  <si>
    <t>Обсяг реалізованої води усім споживачам за рік, у тому числі:</t>
  </si>
  <si>
    <t>населенню</t>
  </si>
  <si>
    <t>тис.м³/км</t>
  </si>
  <si>
    <t>Кількість поверхневих водозаборів</t>
  </si>
  <si>
    <t>Кількість окремих свердловин</t>
  </si>
  <si>
    <t>Кількість насосних станцій ІІ, ІІІ і вище підйомів</t>
  </si>
  <si>
    <t>Розрахунковий об’єм запасів питної води</t>
  </si>
  <si>
    <t>тис.м³</t>
  </si>
  <si>
    <t>Кількість резервуарів чистої води, башт, колон</t>
  </si>
  <si>
    <t>Наявний об’єм запасів питної води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</si>
  <si>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</si>
  <si>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</si>
  <si>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</si>
  <si>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Кількість аварій на мережі водопостачання за рік</t>
  </si>
  <si>
    <t>аварії</t>
  </si>
  <si>
    <t>аварії/км</t>
  </si>
  <si>
    <t>Кількість споживачів, яким послуга надається за графіками</t>
  </si>
  <si>
    <t>тис.кВт/год</t>
  </si>
  <si>
    <t>кВт*год/м³</t>
  </si>
  <si>
    <t>Витрати з операційної діяльності водопостачання за рік</t>
  </si>
  <si>
    <t>грн./м³</t>
  </si>
  <si>
    <t>Витрати на оплату праці за рік</t>
  </si>
  <si>
    <t>Витрати на перекидання води у маловодні регіони за рік</t>
  </si>
  <si>
    <t>Амортизаційні відрахування за рік</t>
  </si>
  <si>
    <t>Використано коштів за рахунок амортизаційних відрахувань за рік</t>
  </si>
  <si>
    <t>Кількість підключень до мережі водовідведення, усього, з них:</t>
  </si>
  <si>
    <t>Кількість підключень з первинним очищенням стічних вод</t>
  </si>
  <si>
    <t>Загальна протяжність мереж водовідведення, з них:</t>
  </si>
  <si>
    <t>головних колекторів</t>
  </si>
  <si>
    <t>Обсяг відведених стічних вод за рік, усього, у тому числі:</t>
  </si>
  <si>
    <t>прийнято від інших систем водовідведення</t>
  </si>
  <si>
    <t>Пропущено через очисні споруди за рік, усього, з них:</t>
  </si>
  <si>
    <t>з повним біологічним очищенням</t>
  </si>
  <si>
    <t>з доочищенням</t>
  </si>
  <si>
    <t>Передано стічних вод іншим системам на очищення за рік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</si>
  <si>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</si>
  <si>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</si>
  <si>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</si>
  <si>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</si>
  <si>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тис.кВт*год</t>
  </si>
  <si>
    <t>Витрати з операційної діяльності водовідведення за рік</t>
  </si>
  <si>
    <t>*1</t>
  </si>
  <si>
    <t>*2</t>
  </si>
  <si>
    <t>Середньодобовий підйом води насосними станціями І підйому</t>
  </si>
  <si>
    <t>тис.м³/добу</t>
  </si>
  <si>
    <t xml:space="preserve">Середньодобове очищення води на очисних спорудах </t>
  </si>
  <si>
    <t>Кількість систем знезараження, усього, у тому числі з використанням:</t>
  </si>
  <si>
    <t>Кількість систем знезараження, які відпрацювали амортизаційний термін</t>
  </si>
  <si>
    <t>Кількість насосних агрегатів, які відпрацювали амортизаційний термін</t>
  </si>
  <si>
    <t>Середньодобова подача води у мережу</t>
  </si>
  <si>
    <t>Кількість лабораторій</t>
  </si>
  <si>
    <t>Кількість майстерень</t>
  </si>
  <si>
    <t>напірних трубопроводів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</si>
  <si>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</si>
  <si>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</si>
  <si>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загальні витрати електричної енергії на очищення стічних вод</t>
  </si>
  <si>
    <t>загальні витрати електричної енергії на перекачування води</t>
  </si>
  <si>
    <t xml:space="preserve">Середньодобове очищення стічних вод на очисних спорудах </t>
  </si>
  <si>
    <t>л/добу</t>
  </si>
  <si>
    <t>Середньодобове перекачування стічних вод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</si>
  <si>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</si>
  <si>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</si>
  <si>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</si>
  <si>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</si>
  <si>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Витрати електричної енергії на водопостачання за рік</t>
  </si>
  <si>
    <t>Витрати на електричну енергію за рік</t>
  </si>
  <si>
    <t>кВт*год./м³</t>
  </si>
  <si>
    <t>Кількість комплексів  очисних споруд водопостачання</t>
  </si>
  <si>
    <t>Кількість приладів технологічного обліку, які необхідно придбати</t>
  </si>
  <si>
    <t>Кількість приладів технологічного обліку</t>
  </si>
  <si>
    <t>Витрати на електричну енергію на водопостачання за рік</t>
  </si>
  <si>
    <t>Витрати електричної енергії на водовідведення за рік, з них:</t>
  </si>
  <si>
    <t>Одиниця виміру</t>
  </si>
  <si>
    <t>М.П.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</si>
  <si>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</si>
  <si>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</si>
  <si>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</si>
  <si>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</si>
  <si>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</si>
  <si>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</si>
  <si>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>Назва населених пунктів, яким надаються послуги:</t>
  </si>
  <si>
    <t>Назва населених пунктів, яким надаються послуги</t>
  </si>
  <si>
    <t>кількість свердловин</t>
  </si>
  <si>
    <t>Кількість населених пунктів, яким надаються послуги (1*)</t>
  </si>
  <si>
    <t>Кількість спеціальних та спеціалізованих транспортних засобів</t>
  </si>
  <si>
    <t>Кількість населених пунктів, яким надаються послуги (2*)</t>
  </si>
  <si>
    <t>рідкого хлору</t>
  </si>
  <si>
    <t>гіпохлориду</t>
  </si>
  <si>
    <t>ультрафіолету</t>
  </si>
  <si>
    <t>Кількість аварій в мережі водовідведення за рік</t>
  </si>
  <si>
    <t>№ з/п</t>
  </si>
  <si>
    <t xml:space="preserve">Кількість встановлених насосних агрегатів насосних станцій водопостачання </t>
  </si>
  <si>
    <t>яке транспортує стічні води на очисні споруди з вигрібних ям, септиків</t>
  </si>
  <si>
    <t>Обсяг реалізованих послуг по водовідведенню усім споживачам за рік, у тому числі:</t>
  </si>
  <si>
    <t>Кількість населення, якому вода подається з відхиленням від нормативних вимог</t>
  </si>
  <si>
    <t>внутрішньоквартальної та дворової мережі</t>
  </si>
  <si>
    <t>Кількість підземних водозаборів, з них:</t>
  </si>
  <si>
    <t>Кількість насосних станцій підкачування води</t>
  </si>
  <si>
    <t>Кількість засмічень у мережі водовідведення  за рік</t>
  </si>
  <si>
    <t>Примітки:</t>
  </si>
  <si>
    <t>Співвідношення витрат на оплату праці (рядок 106/рядок 104х100)</t>
  </si>
  <si>
    <t>Співвідношення витрат на електричну енергію (рядок 102/рядок 104х100)</t>
  </si>
  <si>
    <t>Співвідношення витрат на перекидання води (рядок 109/рядок 104х100)</t>
  </si>
  <si>
    <t>Співвідношення амортизаційних відрахувань (рядок 111/рядок 104х100)</t>
  </si>
  <si>
    <t>Кількість населення, що користується привізною питною водою (населення)</t>
  </si>
  <si>
    <t>тис.грн</t>
  </si>
  <si>
    <t>Кількість насосних станцій перекачування стічних вод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</si>
  <si>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</si>
  <si>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</si>
  <si>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</si>
  <si>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</si>
  <si>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</si>
  <si>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</si>
  <si>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</si>
  <si>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</si>
  <si>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</si>
  <si>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</si>
  <si>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</si>
  <si>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</si>
  <si>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</si>
  <si>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</si>
  <si>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</si>
  <si>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</si>
  <si>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</si>
  <si>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</si>
  <si>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</si>
  <si>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</si>
  <si>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</si>
  <si>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</si>
  <si>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</si>
  <si>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</si>
  <si>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</si>
  <si>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</si>
  <si>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</si>
  <si>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</si>
  <si>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</si>
  <si>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</si>
  <si>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</si>
  <si>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</si>
  <si>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</si>
  <si>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</si>
  <si>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</si>
  <si>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</si>
  <si>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</si>
  <si>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</si>
  <si>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</si>
  <si>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</si>
  <si>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</si>
  <si>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</si>
  <si>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</si>
  <si>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</si>
  <si>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</si>
  <si>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</si>
  <si>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</si>
  <si>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</si>
  <si>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</si>
  <si>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</si>
  <si>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</si>
  <si>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</si>
  <si>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</si>
  <si>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</si>
  <si>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</si>
  <si>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</si>
  <si>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</si>
  <si>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</si>
  <si>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</si>
  <si>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</si>
  <si>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</si>
  <si>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</si>
  <si>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</si>
  <si>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</si>
  <si>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</si>
  <si>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</si>
  <si>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</si>
  <si>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</si>
  <si>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</si>
  <si>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</si>
  <si>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</si>
  <si>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</si>
  <si>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</si>
  <si>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</si>
  <si>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</si>
  <si>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</si>
  <si>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</si>
  <si>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</si>
  <si>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</si>
  <si>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</si>
  <si>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</si>
  <si>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</si>
  <si>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А</t>
  </si>
  <si>
    <t>Б</t>
  </si>
  <si>
    <t>Г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</si>
  <si>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</si>
  <si>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</si>
  <si>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</si>
  <si>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</si>
  <si>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</si>
  <si>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</si>
  <si>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</si>
  <si>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</si>
  <si>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</si>
  <si>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</si>
  <si>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</si>
  <si>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</si>
  <si>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</si>
  <si>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</si>
  <si>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</si>
  <si>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</si>
  <si>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</si>
  <si>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</si>
  <si>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</si>
  <si>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</si>
  <si>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</si>
  <si>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</si>
  <si>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</si>
  <si>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</si>
  <si>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</si>
  <si>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</si>
  <si>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</si>
  <si>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</si>
  <si>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</si>
  <si>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</si>
  <si>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</si>
  <si>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</si>
  <si>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</si>
  <si>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</si>
  <si>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</si>
  <si>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</si>
  <si>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</si>
  <si>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</si>
  <si>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</si>
  <si>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</si>
  <si>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</si>
  <si>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</si>
  <si>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</si>
  <si>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</si>
  <si>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</si>
  <si>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</si>
  <si>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</si>
  <si>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</si>
  <si>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</si>
  <si>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</si>
  <si>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</si>
  <si>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</si>
  <si>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</si>
  <si>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</si>
  <si>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</si>
  <si>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</si>
  <si>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</si>
  <si>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</si>
  <si>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І</t>
  </si>
  <si>
    <t>Водопостачання</t>
  </si>
  <si>
    <t>Водовідведення</t>
  </si>
  <si>
    <t>ІІ</t>
  </si>
  <si>
    <t>1.3.1</t>
  </si>
  <si>
    <t>1.3.2</t>
  </si>
  <si>
    <t>1.8.1</t>
  </si>
  <si>
    <t>1.8.2</t>
  </si>
  <si>
    <t>1.8.3</t>
  </si>
  <si>
    <t>1.9.1</t>
  </si>
  <si>
    <t>1.9.2</t>
  </si>
  <si>
    <t>1.10.1</t>
  </si>
  <si>
    <t>1.10.2</t>
  </si>
  <si>
    <t>1.10.3</t>
  </si>
  <si>
    <t>1.11.1</t>
  </si>
  <si>
    <t>1.11.2</t>
  </si>
  <si>
    <t>1.11.3</t>
  </si>
  <si>
    <t>1.12.1</t>
  </si>
  <si>
    <t>1.12.2</t>
  </si>
  <si>
    <t>1.12.3</t>
  </si>
  <si>
    <t>1.14.1</t>
  </si>
  <si>
    <t>1.14.2</t>
  </si>
  <si>
    <t>1.14.3</t>
  </si>
  <si>
    <t>1.15.1</t>
  </si>
  <si>
    <t>1.15.2</t>
  </si>
  <si>
    <t>1.15.3</t>
  </si>
  <si>
    <t>1.27.1</t>
  </si>
  <si>
    <t>1.28.1</t>
  </si>
  <si>
    <t>1.28.2</t>
  </si>
  <si>
    <t>1.30.1</t>
  </si>
  <si>
    <t>1.30.2</t>
  </si>
  <si>
    <t>1.40.1</t>
  </si>
  <si>
    <t>1.57.1</t>
  </si>
  <si>
    <t>1.57.2</t>
  </si>
  <si>
    <t>1.57.3</t>
  </si>
  <si>
    <t>2.3.1</t>
  </si>
  <si>
    <t>2.3.2</t>
  </si>
  <si>
    <t>2.4.1</t>
  </si>
  <si>
    <t>2.4.2</t>
  </si>
  <si>
    <t>2.4.3</t>
  </si>
  <si>
    <t>2.5.1</t>
  </si>
  <si>
    <t>2.5.2</t>
  </si>
  <si>
    <t>2.8.1</t>
  </si>
  <si>
    <t>2.8.2</t>
  </si>
  <si>
    <t>2.8.3</t>
  </si>
  <si>
    <t>2.8.4</t>
  </si>
  <si>
    <t>2.10.1</t>
  </si>
  <si>
    <t>2.10.2</t>
  </si>
  <si>
    <t>2.10.3</t>
  </si>
  <si>
    <t>2.10.4</t>
  </si>
  <si>
    <t>2.11.1</t>
  </si>
  <si>
    <t>2.11.2</t>
  </si>
  <si>
    <t>2.11.3</t>
  </si>
  <si>
    <t>2.11.4</t>
  </si>
  <si>
    <t>2.16.1</t>
  </si>
  <si>
    <t>2.18.1</t>
  </si>
  <si>
    <t>2.18.2</t>
  </si>
  <si>
    <t>2.26.1</t>
  </si>
  <si>
    <t>2.37.1</t>
  </si>
  <si>
    <t>2.37.2</t>
  </si>
  <si>
    <t>2.37.3</t>
  </si>
  <si>
    <t>2.47.1</t>
  </si>
  <si>
    <t>2.47.2</t>
  </si>
  <si>
    <t>2.47.3</t>
  </si>
  <si>
    <t>2.47.4</t>
  </si>
  <si>
    <t>Обсяг реалізованих стічних вод на 1 особу (рядок 249/рядок 203*1000000/365)</t>
  </si>
  <si>
    <t>Співвідношення амортизаційних відрахувань (рядок 285/рядок 280х100)</t>
  </si>
  <si>
    <t>Співвідношення витрат на електричну енергію (рядок 278/рядок 280х100)</t>
  </si>
  <si>
    <t>Співвідношення витрат на оплату праці (рядок 282/рядок 280х100)</t>
  </si>
  <si>
    <t>Експлуатаційні витрати на одиницю продукції (рядок 280/рядок 248)</t>
  </si>
  <si>
    <t>Питомі витрати електроенергії на 1м³ стічних вод (рядок 273/рядок 235)</t>
  </si>
  <si>
    <t>Частка використання очисних споруд (рядок 238/365/рядок 270х100)</t>
  </si>
  <si>
    <t>Частка використання водовідведення (рядок 235/365/рядок 268х100)</t>
  </si>
  <si>
    <t>Обсяг очищення стічних вод на 1 особу (рядок 239/рядок 203х1000000/365)</t>
  </si>
  <si>
    <t>Обсяг відведених стічних вод на 1 особу (рядок 235/рядок 203х1000000/365)</t>
  </si>
  <si>
    <t>Аварійність на мережі з розрахунку на 1 км (рядок 252/рядок 215)</t>
  </si>
  <si>
    <t>Засміченість на мережі з розрахунку на 1 км  (рядок 250/рядок 215)</t>
  </si>
  <si>
    <t>Частка переданих стічних вод на очищення (рядок 246/рядок 235х100)</t>
  </si>
  <si>
    <t>Частка недостатньо очищених стічних вод (рядок 244/рядок 235х100)</t>
  </si>
  <si>
    <t>Обсяг недостатньо очищених скинутих стічних вод (рядок 235–рядок 239)</t>
  </si>
  <si>
    <t>Частка скинутих стічних вод без очищення (рядок 242/рядок 235х100)</t>
  </si>
  <si>
    <t>внутрішньоквартальної та дворової мережі (рядок 225/рядок 219х100)</t>
  </si>
  <si>
    <t>вуличної мережі (рядок 224/рядок 218х100)</t>
  </si>
  <si>
    <t>напірних трубопроводів (рядок 223/рядок 217х100)</t>
  </si>
  <si>
    <t>головних колекторів (рядок 222/рядок 216х100)</t>
  </si>
  <si>
    <t>Частка ветхих та аварійних мереж (рядок 221/рядок 215х100), з них:</t>
  </si>
  <si>
    <t>Щільність підключень до мережі водовідведення (рядок 206/рядок 215)</t>
  </si>
  <si>
    <t>Частка з первинним очищенням стічних вод (рядок 213/рядок 206х100)</t>
  </si>
  <si>
    <t>з використанням вигрібних ям, септиків (рядок 205/рядок 203х100)</t>
  </si>
  <si>
    <t>з підключенням до мереж (рядок 204/рядок203х100)</t>
  </si>
  <si>
    <t>Частка охоплення послугами (рядок 203/рядок 202х100), з них:</t>
  </si>
  <si>
    <t>Частка охоплення послугами (рядок 003/рядок 002х100), з них:</t>
  </si>
  <si>
    <t>з підключенням до мереж (рядок 004/рядок 003х100)</t>
  </si>
  <si>
    <t>з використанням водорозбірних колонок (рядок 005/рядок 003х100)</t>
  </si>
  <si>
    <t>Частка підключень з обліком, усього (рядок 017/рядок 010х100), з них:</t>
  </si>
  <si>
    <t>населення (рядок 018/рядок 011х100)</t>
  </si>
  <si>
    <t>бюджетних установ (рядок 019/рядок 012х100)</t>
  </si>
  <si>
    <t>інших (рядок 020/рядок 013х100)</t>
  </si>
  <si>
    <t>Щільність підключень до мережі водопостачання (рядок 010/рядок 025)</t>
  </si>
  <si>
    <t>Частка ветхих та аварійних мереж (рядок 030/рядок 025х100), з них:</t>
  </si>
  <si>
    <t>водоводів (рядок 031/рядок 026х100)</t>
  </si>
  <si>
    <t>вуличної мережі (рядок 032/рядок 027х100)</t>
  </si>
  <si>
    <t>внутрішньоквартальної та дворової мережі (рядок 033/рядок 028х100)</t>
  </si>
  <si>
    <t>Витрати на технологічні потреби (рядок 052+рядок 053), з них:</t>
  </si>
  <si>
    <t>Частка технологічних витрат (рядок 051/(рядок 042+рядок 044)х100)</t>
  </si>
  <si>
    <t>Обсяг втрат води всього (рядок 056+рядок 057), з них:</t>
  </si>
  <si>
    <t>обсяг втрат води до мережі (рядок 042+рядок 044-рядок 047-рядок 052)</t>
  </si>
  <si>
    <t>обсяг втрат води у мережі (рядок 047-рядок 049–рядок 053)</t>
  </si>
  <si>
    <t>Частка втрат до поданої води у мережу (рядок 057/рядок 047х100)</t>
  </si>
  <si>
    <t>Обсяг втрат води на 1 км мережі за рік (рядок 057/рядок 025)</t>
  </si>
  <si>
    <t>Виробництво води на 1 особу (рядок 047/рядок 003х1000000/365)</t>
  </si>
  <si>
    <t>Водоспоживання 1 людиною в день (рядок 050/рядок 003х1000000/365)</t>
  </si>
  <si>
    <t>Забезпеченість спорудами запасів води (рядок 064/рядок 063х100)</t>
  </si>
  <si>
    <t>Питомі витрати електричної енергії на підйом 1 м³ води (рядок 072/рядок 042)</t>
  </si>
  <si>
    <t>Питомі витрати електричної енергії на очищення 1 м³ води (рядок075/рядок 045)</t>
  </si>
  <si>
    <t>Питомі витрати електричної енергії на подачу 1 м³ води у мережу (рядок 080/рядок 047)</t>
  </si>
  <si>
    <t>Використання потужності водопроводу (рядок 047/365/рядок 093х100)</t>
  </si>
  <si>
    <t>Використання потужності водозаборів (рядок 042/365/рядок 094х100)</t>
  </si>
  <si>
    <t>Використання потужності очисних споруд (рядок 045/365/рядок 095х100)</t>
  </si>
  <si>
    <t>Аварійність на мережі з розрахунку на 1 км (рядок 099/рядок 025)</t>
  </si>
  <si>
    <t>Питомі витрати електричної енергії на 1м³ води (рядок 101/(рядок 042+рядок 044)</t>
  </si>
  <si>
    <t>Експлуатаційні витрати на одиницю продукції (рядок 104/рядок 049)</t>
  </si>
  <si>
    <t xml:space="preserve">(місце підпису головного бухгалтера) </t>
  </si>
  <si>
    <t xml:space="preserve"> </t>
  </si>
  <si>
    <t xml:space="preserve">(підпис головного бухгалтера) </t>
  </si>
  <si>
    <t>(підпис керівника (власника)</t>
  </si>
  <si>
    <t xml:space="preserve">(підпис виконавця) </t>
  </si>
  <si>
    <t>Кількість населення в зоні відповідальності підприємства</t>
  </si>
  <si>
    <t>Фактична кількість персоналу в підрозділах водопостачання</t>
  </si>
  <si>
    <t>Кількість персоналу на 1000 підключень (рядок 039/рядок 010х1000)</t>
  </si>
  <si>
    <t>Кількість персоналу на 1 км мережі (рядок 039/рядок 025)</t>
  </si>
  <si>
    <t>Кількість населення, яким надаються послуги, усього, з них:</t>
  </si>
  <si>
    <t>Кількість персоналу в підрозділах водовідведення за розкладом</t>
  </si>
  <si>
    <t>Фактична кількістьперсоналу в підрозділах водовідведення</t>
  </si>
  <si>
    <t>Кількість персоналу на 1000 підключень (рядок 232/рядок 206х1000)</t>
  </si>
  <si>
    <t>Кількість персоналу на 1 км мережі (рядок 232/рядок 215)</t>
  </si>
  <si>
    <t xml:space="preserve"> Кількість населення (чол.)</t>
  </si>
  <si>
    <t xml:space="preserve">Назва населеного пункту  </t>
  </si>
  <si>
    <t>Частка споживачів, яка отримує послуги з перебоями (рядок 008/рядок 010)x100</t>
  </si>
  <si>
    <t>Забезпеченість приладами технологічного обліку (рядок 082/(рядок 082+рядок 083)x100)</t>
  </si>
  <si>
    <t>Кількість насосних станцій І підйому (рядок 066+рядок 068+рядок 069)</t>
  </si>
  <si>
    <t>питомі витрати електричної енергії на очищення 1 м³ стічних вод (рядок 274/рядок 238)</t>
  </si>
  <si>
    <t>питомі витрати електричної енергії на перекачку 1 м³ стічних вод (рядок 276/рядок 237)</t>
  </si>
  <si>
    <t>Обсяг скинутих стічних вод за рік без очищення (рядок 235–рядок 238–рядок 246)</t>
  </si>
  <si>
    <t>телефон:_41953   факс:41753</t>
  </si>
  <si>
    <t>м.Боярка</t>
  </si>
  <si>
    <t>Загальний показник</t>
  </si>
  <si>
    <t xml:space="preserve">Узагальнена характеристика об’єктів водопостачання та водовідведення </t>
  </si>
  <si>
    <t>КП "Боярка-Водоканал" станом на 2018 р.</t>
  </si>
  <si>
    <t>_______________________________________ Михеєнко А.В.</t>
  </si>
  <si>
    <t>_______________________________________ Курзенєва  О.А.</t>
  </si>
  <si>
    <t>І. Найменування та характеристика  об'єктів водопостачання</t>
  </si>
  <si>
    <t xml:space="preserve">Додаток 6
до Порядку розроблення, погодження та затвердження інвестиційних програм суб'єктів господарювання у сфері централізованого водопостачання та водовідведення </t>
  </si>
  <si>
    <t>________________________________________ Шелетаєва Л.Б.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</si>
</sst>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,##0.000"/>
    <numFmt numFmtId="199" formatCode="[$-FC19]d\ mmmm\ yyyy\ &quot;г.&quot;"/>
    <numFmt numFmtId="200" formatCode="000000"/>
  </numFmts>
  <fonts count="53">
    <font>
      <sz val="11"/>
      <color rgb="FF000000"/>
      <name val="SimSun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sz val="8"/>
      <name val="SimSun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55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Calibri"/>
      <family val="2"/>
    </font>
    <font>
      <b/>
      <sz val="10"/>
      <color indexed="55"/>
      <name val="Times New Roman"/>
      <family val="1"/>
    </font>
    <font>
      <b/>
      <sz val="24"/>
      <name val="Times New Roman"/>
      <family val="1"/>
    </font>
    <font>
      <sz val="11"/>
      <color indexed="55"/>
      <name val="SimSun"/>
      <family val="2"/>
    </font>
    <font>
      <sz val="11"/>
      <color indexed="47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49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19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  <border/>
    </dxf>
    <dxf>
      <numFmt numFmtId="196" formatCode="#,##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zoomScale="115" zoomScaleNormal="115" zoomScaleSheetLayoutView="75" zoomScalePageLayoutView="60" workbookViewId="0" topLeftCell="A128">
      <selection activeCell="E244" sqref="E244"/>
    </sheetView>
  </sheetViews>
  <sheetFormatPr defaultColWidth="9.5" defaultRowHeight="14.25"/>
  <cols>
    <col min="1" max="1" width="5.8984375" style="31" customWidth="1"/>
    <col min="2" max="2" width="30.09765625" style="1" customWidth="1"/>
    <col min="3" max="3" width="36.59765625" style="1" customWidth="1"/>
    <col min="4" max="4" width="6.59765625" style="1" customWidth="1"/>
    <col min="5" max="5" width="14" style="1" customWidth="1"/>
    <col min="6" max="6" width="8.8984375" style="2" customWidth="1"/>
    <col min="7" max="7" width="9" style="2" customWidth="1"/>
    <col min="8" max="8" width="9.69921875" style="2" customWidth="1"/>
    <col min="9" max="9" width="10.19921875" style="2" customWidth="1"/>
    <col min="10" max="10" width="9.3984375" style="2" customWidth="1"/>
    <col min="11" max="11" width="8" style="2" customWidth="1"/>
    <col min="12" max="12" width="11.09765625" style="2" customWidth="1"/>
    <col min="13" max="16384" width="9.5" style="2" customWidth="1"/>
  </cols>
  <sheetData>
    <row r="1" ht="179.25" customHeight="1">
      <c r="E1" s="10" t="s">
        <v>429</v>
      </c>
    </row>
    <row r="2" spans="1:7" s="22" customFormat="1" ht="1.5" customHeight="1">
      <c r="A2" s="67"/>
      <c r="B2" s="67"/>
      <c r="C2" s="67"/>
      <c r="D2" s="67"/>
      <c r="E2" s="67"/>
      <c r="F2" s="67"/>
      <c r="G2" s="24"/>
    </row>
    <row r="3" spans="1:7" s="22" customFormat="1" ht="52.5" customHeight="1">
      <c r="A3" s="67" t="s">
        <v>424</v>
      </c>
      <c r="B3" s="67"/>
      <c r="C3" s="67"/>
      <c r="D3" s="67"/>
      <c r="E3" s="67"/>
      <c r="F3" s="67"/>
      <c r="G3" s="24"/>
    </row>
    <row r="4" spans="1:7" s="22" customFormat="1" ht="15.75" customHeight="1">
      <c r="A4" s="68" t="s">
        <v>425</v>
      </c>
      <c r="B4" s="69"/>
      <c r="C4" s="69"/>
      <c r="D4" s="69"/>
      <c r="E4" s="69"/>
      <c r="F4" s="24"/>
      <c r="G4" s="24"/>
    </row>
    <row r="5" spans="1:7" s="22" customFormat="1" ht="12.75" customHeight="1">
      <c r="A5" s="40"/>
      <c r="B5" s="29"/>
      <c r="C5" s="29"/>
      <c r="D5" s="29"/>
      <c r="E5" s="29"/>
      <c r="F5" s="24"/>
      <c r="G5" s="24"/>
    </row>
    <row r="6" spans="1:10" s="22" customFormat="1" ht="19.5" customHeight="1">
      <c r="A6" s="30"/>
      <c r="B6" s="27"/>
      <c r="C6" s="27"/>
      <c r="D6" s="27"/>
      <c r="E6" s="16"/>
      <c r="F6" s="28"/>
      <c r="G6" s="28"/>
      <c r="H6" s="26"/>
      <c r="I6" s="26"/>
      <c r="J6" s="23"/>
    </row>
    <row r="7" spans="1:9" ht="15" customHeight="1">
      <c r="A7" s="86"/>
      <c r="B7" s="86"/>
      <c r="C7" s="86"/>
      <c r="D7" s="86"/>
      <c r="E7" s="86"/>
      <c r="F7" s="25"/>
      <c r="G7" s="25"/>
      <c r="H7" s="25"/>
      <c r="I7" s="25"/>
    </row>
    <row r="8" spans="2:7" ht="9" customHeight="1">
      <c r="B8" s="87"/>
      <c r="C8" s="87"/>
      <c r="D8" s="87"/>
      <c r="E8" s="87"/>
      <c r="F8" s="72"/>
      <c r="G8" s="72"/>
    </row>
    <row r="9" spans="1:7" ht="24.75" customHeight="1">
      <c r="A9" s="96" t="s">
        <v>117</v>
      </c>
      <c r="B9" s="92" t="s">
        <v>428</v>
      </c>
      <c r="C9" s="93"/>
      <c r="D9" s="88" t="s">
        <v>99</v>
      </c>
      <c r="E9" s="56"/>
      <c r="F9" s="20"/>
      <c r="G9" s="20"/>
    </row>
    <row r="10" spans="1:5" ht="55.5" customHeight="1">
      <c r="A10" s="97"/>
      <c r="B10" s="94"/>
      <c r="C10" s="95"/>
      <c r="D10" s="89"/>
      <c r="E10" s="21" t="s">
        <v>423</v>
      </c>
    </row>
    <row r="11" spans="1:5" ht="24.75" customHeight="1">
      <c r="A11" s="32" t="s">
        <v>216</v>
      </c>
      <c r="B11" s="79" t="s">
        <v>217</v>
      </c>
      <c r="C11" s="90"/>
      <c r="D11" s="21" t="s">
        <v>218</v>
      </c>
      <c r="E11" s="21">
        <v>2</v>
      </c>
    </row>
    <row r="12" spans="1:5" ht="15.75" customHeight="1">
      <c r="A12" s="38" t="s">
        <v>277</v>
      </c>
      <c r="B12" s="79" t="s">
        <v>278</v>
      </c>
      <c r="C12" s="80"/>
      <c r="D12" s="80"/>
      <c r="E12" s="80"/>
    </row>
    <row r="13" spans="1:5" ht="12.75" customHeight="1">
      <c r="A13" s="36" t="s">
        <v>134</v>
      </c>
      <c r="B13" s="57" t="s">
        <v>110</v>
      </c>
      <c r="C13" s="58"/>
      <c r="D13" s="3" t="s">
        <v>0</v>
      </c>
      <c r="E13" s="3">
        <v>1</v>
      </c>
    </row>
    <row r="14" spans="1:5" ht="12.75" customHeight="1">
      <c r="A14" s="36" t="s">
        <v>135</v>
      </c>
      <c r="B14" s="57" t="s">
        <v>404</v>
      </c>
      <c r="C14" s="58"/>
      <c r="D14" s="3" t="s">
        <v>1</v>
      </c>
      <c r="E14" s="3">
        <v>35600</v>
      </c>
    </row>
    <row r="15" spans="1:5" ht="12.75" customHeight="1">
      <c r="A15" s="36" t="s">
        <v>136</v>
      </c>
      <c r="B15" s="57" t="s">
        <v>2</v>
      </c>
      <c r="C15" s="58"/>
      <c r="D15" s="3" t="s">
        <v>1</v>
      </c>
      <c r="E15" s="3">
        <v>30301</v>
      </c>
    </row>
    <row r="16" spans="1:5" ht="12.75" customHeight="1">
      <c r="A16" s="36" t="s">
        <v>281</v>
      </c>
      <c r="B16" s="70" t="s">
        <v>3</v>
      </c>
      <c r="C16" s="71"/>
      <c r="D16" s="3" t="s">
        <v>1</v>
      </c>
      <c r="E16" s="3">
        <v>30301</v>
      </c>
    </row>
    <row r="17" spans="1:5" ht="12.75" customHeight="1">
      <c r="A17" s="36" t="s">
        <v>282</v>
      </c>
      <c r="B17" s="70" t="s">
        <v>4</v>
      </c>
      <c r="C17" s="71"/>
      <c r="D17" s="3" t="s">
        <v>1</v>
      </c>
      <c r="E17" s="3">
        <v>0</v>
      </c>
    </row>
    <row r="18" spans="1:6" ht="12.75" customHeight="1">
      <c r="A18" s="36" t="s">
        <v>137</v>
      </c>
      <c r="B18" s="59" t="s">
        <v>131</v>
      </c>
      <c r="C18" s="60"/>
      <c r="D18" s="4" t="s">
        <v>1</v>
      </c>
      <c r="E18" s="3">
        <v>0</v>
      </c>
      <c r="F18" s="47"/>
    </row>
    <row r="19" spans="1:5" ht="12.75" customHeight="1">
      <c r="A19" s="36" t="s">
        <v>138</v>
      </c>
      <c r="B19" s="59" t="s">
        <v>121</v>
      </c>
      <c r="C19" s="60"/>
      <c r="D19" s="3" t="s">
        <v>1</v>
      </c>
      <c r="E19" s="3"/>
    </row>
    <row r="20" spans="1:5" ht="12.75" customHeight="1">
      <c r="A20" s="36" t="s">
        <v>139</v>
      </c>
      <c r="B20" s="57" t="s">
        <v>43</v>
      </c>
      <c r="C20" s="58"/>
      <c r="D20" s="3" t="s">
        <v>0</v>
      </c>
      <c r="E20" s="3">
        <v>0</v>
      </c>
    </row>
    <row r="21" spans="1:5" ht="12.75" customHeight="1">
      <c r="A21" s="36" t="s">
        <v>140</v>
      </c>
      <c r="B21" s="57" t="s">
        <v>415</v>
      </c>
      <c r="C21" s="58"/>
      <c r="D21" s="3" t="s">
        <v>9</v>
      </c>
      <c r="E21" s="98">
        <f>E20/E22*100</f>
        <v>0</v>
      </c>
    </row>
    <row r="22" spans="1:5" ht="12.75" customHeight="1">
      <c r="A22" s="36" t="s">
        <v>141</v>
      </c>
      <c r="B22" s="57" t="s">
        <v>5</v>
      </c>
      <c r="C22" s="58"/>
      <c r="D22" s="3" t="s">
        <v>0</v>
      </c>
      <c r="E22" s="3">
        <f>E23+E24+E25</f>
        <v>13930</v>
      </c>
    </row>
    <row r="23" spans="1:5" ht="12.75" customHeight="1">
      <c r="A23" s="36" t="s">
        <v>283</v>
      </c>
      <c r="B23" s="70" t="s">
        <v>6</v>
      </c>
      <c r="C23" s="71"/>
      <c r="D23" s="3" t="s">
        <v>0</v>
      </c>
      <c r="E23" s="3">
        <v>13621</v>
      </c>
    </row>
    <row r="24" spans="1:5" ht="12.75" customHeight="1">
      <c r="A24" s="36" t="s">
        <v>284</v>
      </c>
      <c r="B24" s="70" t="s">
        <v>7</v>
      </c>
      <c r="C24" s="71"/>
      <c r="D24" s="3" t="s">
        <v>0</v>
      </c>
      <c r="E24" s="3">
        <v>32</v>
      </c>
    </row>
    <row r="25" spans="1:5" ht="12.75" customHeight="1">
      <c r="A25" s="36" t="s">
        <v>285</v>
      </c>
      <c r="B25" s="70" t="s">
        <v>8</v>
      </c>
      <c r="C25" s="71"/>
      <c r="D25" s="3" t="s">
        <v>0</v>
      </c>
      <c r="E25" s="3">
        <v>277</v>
      </c>
    </row>
    <row r="26" spans="1:5" ht="12.75" customHeight="1">
      <c r="A26" s="36" t="s">
        <v>142</v>
      </c>
      <c r="B26" s="57" t="s">
        <v>368</v>
      </c>
      <c r="C26" s="58"/>
      <c r="D26" s="3" t="s">
        <v>9</v>
      </c>
      <c r="E26" s="48">
        <f>E15/E14*100</f>
        <v>85.11516853932585</v>
      </c>
    </row>
    <row r="27" spans="1:5" ht="12.75" customHeight="1">
      <c r="A27" s="36" t="s">
        <v>286</v>
      </c>
      <c r="B27" s="70" t="s">
        <v>369</v>
      </c>
      <c r="C27" s="71"/>
      <c r="D27" s="3" t="s">
        <v>9</v>
      </c>
      <c r="E27" s="3">
        <f>E16/E15*100</f>
        <v>100</v>
      </c>
    </row>
    <row r="28" spans="1:5" ht="12.75" customHeight="1">
      <c r="A28" s="36" t="s">
        <v>287</v>
      </c>
      <c r="B28" s="70" t="s">
        <v>370</v>
      </c>
      <c r="C28" s="71"/>
      <c r="D28" s="3" t="s">
        <v>9</v>
      </c>
      <c r="E28" s="3">
        <v>0</v>
      </c>
    </row>
    <row r="29" spans="1:5" ht="12.75" customHeight="1">
      <c r="A29" s="36" t="s">
        <v>143</v>
      </c>
      <c r="B29" s="57" t="s">
        <v>10</v>
      </c>
      <c r="C29" s="58"/>
      <c r="D29" s="3" t="s">
        <v>0</v>
      </c>
      <c r="E29" s="3">
        <f>E30+E31+E32</f>
        <v>10937</v>
      </c>
    </row>
    <row r="30" spans="1:5" ht="12.75" customHeight="1">
      <c r="A30" s="36" t="s">
        <v>288</v>
      </c>
      <c r="B30" s="70" t="s">
        <v>6</v>
      </c>
      <c r="C30" s="71"/>
      <c r="D30" s="3" t="s">
        <v>0</v>
      </c>
      <c r="E30" s="3">
        <v>10647</v>
      </c>
    </row>
    <row r="31" spans="1:5" ht="12.75" customHeight="1">
      <c r="A31" s="36" t="s">
        <v>289</v>
      </c>
      <c r="B31" s="70" t="s">
        <v>7</v>
      </c>
      <c r="C31" s="71"/>
      <c r="D31" s="3" t="s">
        <v>0</v>
      </c>
      <c r="E31" s="3">
        <v>26</v>
      </c>
    </row>
    <row r="32" spans="1:5" ht="12.75" customHeight="1">
      <c r="A32" s="36" t="s">
        <v>290</v>
      </c>
      <c r="B32" s="70" t="s">
        <v>8</v>
      </c>
      <c r="C32" s="71"/>
      <c r="D32" s="3" t="s">
        <v>0</v>
      </c>
      <c r="E32" s="3">
        <v>264</v>
      </c>
    </row>
    <row r="33" spans="1:5" ht="12.75" customHeight="1">
      <c r="A33" s="36" t="s">
        <v>144</v>
      </c>
      <c r="B33" s="57" t="s">
        <v>371</v>
      </c>
      <c r="C33" s="58"/>
      <c r="D33" s="3" t="s">
        <v>9</v>
      </c>
      <c r="E33" s="51">
        <f>(E29/E22*100)</f>
        <v>78.51399856424982</v>
      </c>
    </row>
    <row r="34" spans="1:5" ht="12.75" customHeight="1">
      <c r="A34" s="36" t="s">
        <v>291</v>
      </c>
      <c r="B34" s="70" t="s">
        <v>372</v>
      </c>
      <c r="C34" s="71"/>
      <c r="D34" s="3" t="s">
        <v>9</v>
      </c>
      <c r="E34" s="51">
        <f>(E30/E23*100)</f>
        <v>78.16606710226856</v>
      </c>
    </row>
    <row r="35" spans="1:5" ht="12.75" customHeight="1">
      <c r="A35" s="36" t="s">
        <v>292</v>
      </c>
      <c r="B35" s="70" t="s">
        <v>373</v>
      </c>
      <c r="C35" s="71"/>
      <c r="D35" s="3" t="s">
        <v>9</v>
      </c>
      <c r="E35" s="51">
        <v>81.25</v>
      </c>
    </row>
    <row r="36" spans="1:5" ht="12.75" customHeight="1">
      <c r="A36" s="36" t="s">
        <v>293</v>
      </c>
      <c r="B36" s="70" t="s">
        <v>374</v>
      </c>
      <c r="C36" s="71"/>
      <c r="D36" s="3" t="s">
        <v>9</v>
      </c>
      <c r="E36" s="51">
        <v>95.31</v>
      </c>
    </row>
    <row r="37" spans="1:5" ht="12.75" customHeight="1">
      <c r="A37" s="36" t="s">
        <v>145</v>
      </c>
      <c r="B37" s="57" t="s">
        <v>11</v>
      </c>
      <c r="C37" s="58"/>
      <c r="D37" s="3" t="s">
        <v>12</v>
      </c>
      <c r="E37" s="3">
        <v>162.4</v>
      </c>
    </row>
    <row r="38" spans="1:5" ht="12.75" customHeight="1">
      <c r="A38" s="36" t="s">
        <v>294</v>
      </c>
      <c r="B38" s="70" t="s">
        <v>13</v>
      </c>
      <c r="C38" s="71"/>
      <c r="D38" s="3" t="s">
        <v>12</v>
      </c>
      <c r="E38" s="3">
        <v>31.2</v>
      </c>
    </row>
    <row r="39" spans="1:5" ht="12.75" customHeight="1">
      <c r="A39" s="36" t="s">
        <v>295</v>
      </c>
      <c r="B39" s="70" t="s">
        <v>14</v>
      </c>
      <c r="C39" s="71"/>
      <c r="D39" s="3" t="s">
        <v>12</v>
      </c>
      <c r="E39" s="3">
        <v>76.2</v>
      </c>
    </row>
    <row r="40" spans="1:5" ht="12.75" customHeight="1">
      <c r="A40" s="36" t="s">
        <v>296</v>
      </c>
      <c r="B40" s="70" t="s">
        <v>122</v>
      </c>
      <c r="C40" s="71"/>
      <c r="D40" s="3" t="s">
        <v>12</v>
      </c>
      <c r="E40" s="3">
        <v>55</v>
      </c>
    </row>
    <row r="41" spans="1:5" ht="12.75" customHeight="1">
      <c r="A41" s="36" t="s">
        <v>146</v>
      </c>
      <c r="B41" s="57" t="s">
        <v>375</v>
      </c>
      <c r="C41" s="58"/>
      <c r="D41" s="3" t="s">
        <v>15</v>
      </c>
      <c r="E41" s="51">
        <f>(E22/E37)</f>
        <v>85.77586206896551</v>
      </c>
    </row>
    <row r="42" spans="1:5" ht="12.75" customHeight="1">
      <c r="A42" s="36" t="s">
        <v>147</v>
      </c>
      <c r="B42" s="57" t="s">
        <v>16</v>
      </c>
      <c r="C42" s="58"/>
      <c r="D42" s="3" t="s">
        <v>12</v>
      </c>
      <c r="E42" s="3">
        <v>20.3</v>
      </c>
    </row>
    <row r="43" spans="1:5" ht="12.75" customHeight="1">
      <c r="A43" s="36" t="s">
        <v>297</v>
      </c>
      <c r="B43" s="70" t="s">
        <v>13</v>
      </c>
      <c r="C43" s="71"/>
      <c r="D43" s="3" t="s">
        <v>12</v>
      </c>
      <c r="E43" s="3">
        <v>0</v>
      </c>
    </row>
    <row r="44" spans="1:5" ht="12.75" customHeight="1">
      <c r="A44" s="36" t="s">
        <v>298</v>
      </c>
      <c r="B44" s="70" t="s">
        <v>14</v>
      </c>
      <c r="C44" s="71"/>
      <c r="D44" s="3" t="s">
        <v>12</v>
      </c>
      <c r="E44" s="3">
        <v>20.3</v>
      </c>
    </row>
    <row r="45" spans="1:5" ht="12.75" customHeight="1">
      <c r="A45" s="36" t="s">
        <v>299</v>
      </c>
      <c r="B45" s="70" t="s">
        <v>122</v>
      </c>
      <c r="C45" s="71"/>
      <c r="D45" s="3" t="s">
        <v>12</v>
      </c>
      <c r="E45" s="3">
        <v>0</v>
      </c>
    </row>
    <row r="46" spans="1:5" ht="12.75" customHeight="1">
      <c r="A46" s="36" t="s">
        <v>148</v>
      </c>
      <c r="B46" s="57" t="s">
        <v>376</v>
      </c>
      <c r="C46" s="58"/>
      <c r="D46" s="3" t="s">
        <v>9</v>
      </c>
      <c r="E46" s="3">
        <f>(E42/E37)*100</f>
        <v>12.5</v>
      </c>
    </row>
    <row r="47" spans="1:5" ht="12.75" customHeight="1">
      <c r="A47" s="36" t="s">
        <v>300</v>
      </c>
      <c r="B47" s="70" t="s">
        <v>377</v>
      </c>
      <c r="C47" s="71"/>
      <c r="D47" s="3" t="s">
        <v>9</v>
      </c>
      <c r="E47" s="3">
        <v>0</v>
      </c>
    </row>
    <row r="48" spans="1:5" ht="12.75" customHeight="1">
      <c r="A48" s="36" t="s">
        <v>301</v>
      </c>
      <c r="B48" s="70" t="s">
        <v>378</v>
      </c>
      <c r="C48" s="71"/>
      <c r="D48" s="3" t="s">
        <v>9</v>
      </c>
      <c r="E48" s="51">
        <f>E44/E39*100</f>
        <v>26.64041994750656</v>
      </c>
    </row>
    <row r="49" spans="1:5" ht="12.75" customHeight="1">
      <c r="A49" s="36" t="s">
        <v>302</v>
      </c>
      <c r="B49" s="70" t="s">
        <v>379</v>
      </c>
      <c r="C49" s="71"/>
      <c r="D49" s="3" t="s">
        <v>9</v>
      </c>
      <c r="E49" s="3">
        <v>0</v>
      </c>
    </row>
    <row r="50" spans="1:5" ht="12.75" customHeight="1">
      <c r="A50" s="36" t="s">
        <v>149</v>
      </c>
      <c r="B50" s="57" t="s">
        <v>17</v>
      </c>
      <c r="C50" s="58"/>
      <c r="D50" s="3" t="s">
        <v>1</v>
      </c>
      <c r="E50" s="3">
        <v>102</v>
      </c>
    </row>
    <row r="51" spans="1:5" ht="12.75" customHeight="1">
      <c r="A51" s="36" t="s">
        <v>150</v>
      </c>
      <c r="B51" s="57" t="s">
        <v>405</v>
      </c>
      <c r="C51" s="58"/>
      <c r="D51" s="3" t="s">
        <v>1</v>
      </c>
      <c r="E51" s="3">
        <v>86</v>
      </c>
    </row>
    <row r="52" spans="1:5" ht="12.75" customHeight="1">
      <c r="A52" s="36" t="s">
        <v>151</v>
      </c>
      <c r="B52" s="57" t="s">
        <v>406</v>
      </c>
      <c r="C52" s="58"/>
      <c r="D52" s="3" t="s">
        <v>18</v>
      </c>
      <c r="E52" s="51">
        <f>(E51/E22*1000)</f>
        <v>6.173725771715722</v>
      </c>
    </row>
    <row r="53" spans="1:5" ht="12.75" customHeight="1">
      <c r="A53" s="36" t="s">
        <v>152</v>
      </c>
      <c r="B53" s="57" t="s">
        <v>407</v>
      </c>
      <c r="C53" s="58"/>
      <c r="D53" s="3" t="s">
        <v>19</v>
      </c>
      <c r="E53" s="51">
        <f>(E51/E37)</f>
        <v>0.5295566502463054</v>
      </c>
    </row>
    <row r="54" spans="1:5" ht="12.75" customHeight="1">
      <c r="A54" s="36" t="s">
        <v>153</v>
      </c>
      <c r="B54" s="57" t="s">
        <v>20</v>
      </c>
      <c r="C54" s="58"/>
      <c r="D54" s="3" t="s">
        <v>21</v>
      </c>
      <c r="E54" s="51">
        <v>1855.784</v>
      </c>
    </row>
    <row r="55" spans="1:5" ht="12.75" customHeight="1">
      <c r="A55" s="36" t="s">
        <v>154</v>
      </c>
      <c r="B55" s="59" t="s">
        <v>70</v>
      </c>
      <c r="C55" s="60"/>
      <c r="D55" s="3" t="s">
        <v>71</v>
      </c>
      <c r="E55" s="51">
        <v>5.08</v>
      </c>
    </row>
    <row r="56" spans="1:5" ht="12.75" customHeight="1">
      <c r="A56" s="36" t="s">
        <v>155</v>
      </c>
      <c r="B56" s="57" t="s">
        <v>23</v>
      </c>
      <c r="C56" s="58"/>
      <c r="D56" s="3" t="s">
        <v>21</v>
      </c>
      <c r="E56" s="54">
        <v>0</v>
      </c>
    </row>
    <row r="57" spans="1:5" ht="12.75" customHeight="1">
      <c r="A57" s="36" t="s">
        <v>156</v>
      </c>
      <c r="B57" s="57" t="s">
        <v>22</v>
      </c>
      <c r="C57" s="58"/>
      <c r="D57" s="3" t="s">
        <v>21</v>
      </c>
      <c r="E57" s="54">
        <v>0</v>
      </c>
    </row>
    <row r="58" spans="1:5" ht="12.75" customHeight="1">
      <c r="A58" s="36" t="s">
        <v>157</v>
      </c>
      <c r="B58" s="59" t="s">
        <v>72</v>
      </c>
      <c r="C58" s="60"/>
      <c r="D58" s="3" t="s">
        <v>71</v>
      </c>
      <c r="E58" s="54">
        <v>0</v>
      </c>
    </row>
    <row r="59" spans="1:5" ht="12.75" customHeight="1">
      <c r="A59" s="36" t="s">
        <v>158</v>
      </c>
      <c r="B59" s="57" t="s">
        <v>26</v>
      </c>
      <c r="C59" s="58"/>
      <c r="D59" s="3" t="s">
        <v>21</v>
      </c>
      <c r="E59" s="51">
        <v>1736.696</v>
      </c>
    </row>
    <row r="60" spans="1:5" ht="12.75" customHeight="1">
      <c r="A60" s="36" t="s">
        <v>159</v>
      </c>
      <c r="B60" s="57" t="s">
        <v>76</v>
      </c>
      <c r="C60" s="58"/>
      <c r="D60" s="3" t="s">
        <v>71</v>
      </c>
      <c r="E60" s="51">
        <v>4.76</v>
      </c>
    </row>
    <row r="61" spans="1:5" ht="12.75" customHeight="1">
      <c r="A61" s="36" t="s">
        <v>160</v>
      </c>
      <c r="B61" s="59" t="s">
        <v>27</v>
      </c>
      <c r="C61" s="60"/>
      <c r="D61" s="3" t="s">
        <v>21</v>
      </c>
      <c r="E61" s="53">
        <v>1287.7</v>
      </c>
    </row>
    <row r="62" spans="1:5" ht="12.75" customHeight="1">
      <c r="A62" s="36" t="s">
        <v>303</v>
      </c>
      <c r="B62" s="70" t="s">
        <v>28</v>
      </c>
      <c r="C62" s="71"/>
      <c r="D62" s="3" t="s">
        <v>21</v>
      </c>
      <c r="E62" s="53">
        <v>1034</v>
      </c>
    </row>
    <row r="63" spans="1:5" ht="12.75" customHeight="1">
      <c r="A63" s="36" t="s">
        <v>161</v>
      </c>
      <c r="B63" s="59" t="s">
        <v>380</v>
      </c>
      <c r="C63" s="60"/>
      <c r="D63" s="3" t="s">
        <v>21</v>
      </c>
      <c r="E63" s="51">
        <v>119.673</v>
      </c>
    </row>
    <row r="64" spans="1:5" ht="12.75" customHeight="1">
      <c r="A64" s="36" t="s">
        <v>304</v>
      </c>
      <c r="B64" s="70" t="s">
        <v>24</v>
      </c>
      <c r="C64" s="71"/>
      <c r="D64" s="3" t="s">
        <v>21</v>
      </c>
      <c r="E64" s="51">
        <v>28.023</v>
      </c>
    </row>
    <row r="65" spans="1:5" ht="12.75" customHeight="1">
      <c r="A65" s="36" t="s">
        <v>305</v>
      </c>
      <c r="B65" s="70" t="s">
        <v>25</v>
      </c>
      <c r="C65" s="71"/>
      <c r="D65" s="3" t="s">
        <v>21</v>
      </c>
      <c r="E65" s="51">
        <v>91.65</v>
      </c>
    </row>
    <row r="66" spans="1:5" ht="12.75" customHeight="1">
      <c r="A66" s="36" t="s">
        <v>162</v>
      </c>
      <c r="B66" s="57" t="s">
        <v>381</v>
      </c>
      <c r="C66" s="58"/>
      <c r="D66" s="3" t="s">
        <v>9</v>
      </c>
      <c r="E66" s="51">
        <f>(E63/(E54+E56)*100)</f>
        <v>6.448649196242666</v>
      </c>
    </row>
    <row r="67" spans="1:5" ht="12.75" customHeight="1">
      <c r="A67" s="36" t="s">
        <v>163</v>
      </c>
      <c r="B67" s="59" t="s">
        <v>382</v>
      </c>
      <c r="C67" s="60"/>
      <c r="D67" s="3" t="s">
        <v>21</v>
      </c>
      <c r="E67" s="51">
        <f>E68+E69</f>
        <v>486.275</v>
      </c>
    </row>
    <row r="68" spans="1:5" ht="12.75" customHeight="1">
      <c r="A68" s="36" t="s">
        <v>306</v>
      </c>
      <c r="B68" s="70" t="s">
        <v>383</v>
      </c>
      <c r="C68" s="71"/>
      <c r="D68" s="3" t="s">
        <v>21</v>
      </c>
      <c r="E68" s="51">
        <v>91.065</v>
      </c>
    </row>
    <row r="69" spans="1:5" ht="12.75" customHeight="1">
      <c r="A69" s="36" t="s">
        <v>307</v>
      </c>
      <c r="B69" s="70" t="s">
        <v>384</v>
      </c>
      <c r="C69" s="71"/>
      <c r="D69" s="3" t="s">
        <v>21</v>
      </c>
      <c r="E69" s="51">
        <v>395.21</v>
      </c>
    </row>
    <row r="70" spans="1:5" ht="12.75" customHeight="1">
      <c r="A70" s="36" t="s">
        <v>164</v>
      </c>
      <c r="B70" s="57" t="s">
        <v>385</v>
      </c>
      <c r="C70" s="58"/>
      <c r="D70" s="3" t="s">
        <v>9</v>
      </c>
      <c r="E70" s="51">
        <v>20.99773</v>
      </c>
    </row>
    <row r="71" spans="1:5" ht="12.75" customHeight="1">
      <c r="A71" s="36" t="s">
        <v>165</v>
      </c>
      <c r="B71" s="57" t="s">
        <v>386</v>
      </c>
      <c r="C71" s="58"/>
      <c r="D71" s="3" t="s">
        <v>29</v>
      </c>
      <c r="E71" s="51">
        <f>(E69/E37)</f>
        <v>2.4335591133004923</v>
      </c>
    </row>
    <row r="72" spans="1:5" ht="12.75" customHeight="1">
      <c r="A72" s="36" t="s">
        <v>166</v>
      </c>
      <c r="B72" s="57" t="s">
        <v>387</v>
      </c>
      <c r="C72" s="58"/>
      <c r="D72" s="3" t="s">
        <v>85</v>
      </c>
      <c r="E72" s="51">
        <f>(E59/E15*1000000/365)</f>
        <v>157.026871485321</v>
      </c>
    </row>
    <row r="73" spans="1:5" ht="12.75" customHeight="1">
      <c r="A73" s="36" t="s">
        <v>167</v>
      </c>
      <c r="B73" s="57" t="s">
        <v>388</v>
      </c>
      <c r="C73" s="58"/>
      <c r="D73" s="3" t="s">
        <v>85</v>
      </c>
      <c r="E73" s="51">
        <f>E62/E15*1000000/365</f>
        <v>93.49119541694226</v>
      </c>
    </row>
    <row r="74" spans="1:5" ht="12.75" customHeight="1">
      <c r="A74" s="36" t="s">
        <v>168</v>
      </c>
      <c r="B74" s="59" t="s">
        <v>35</v>
      </c>
      <c r="C74" s="60"/>
      <c r="D74" s="3" t="s">
        <v>0</v>
      </c>
      <c r="E74" s="3">
        <v>11</v>
      </c>
    </row>
    <row r="75" spans="1:5" ht="12.75" customHeight="1">
      <c r="A75" s="36" t="s">
        <v>169</v>
      </c>
      <c r="B75" s="57" t="s">
        <v>33</v>
      </c>
      <c r="C75" s="58"/>
      <c r="D75" s="3" t="s">
        <v>34</v>
      </c>
      <c r="E75" s="3">
        <v>18174</v>
      </c>
    </row>
    <row r="76" spans="1:5" ht="12.75" customHeight="1">
      <c r="A76" s="36" t="s">
        <v>170</v>
      </c>
      <c r="B76" s="57" t="s">
        <v>36</v>
      </c>
      <c r="C76" s="58"/>
      <c r="D76" s="3" t="s">
        <v>34</v>
      </c>
      <c r="E76" s="3">
        <v>11302.2</v>
      </c>
    </row>
    <row r="77" spans="1:5" ht="12.75" customHeight="1">
      <c r="A77" s="36" t="s">
        <v>171</v>
      </c>
      <c r="B77" s="57" t="s">
        <v>389</v>
      </c>
      <c r="C77" s="58"/>
      <c r="D77" s="3" t="s">
        <v>9</v>
      </c>
      <c r="E77" s="51">
        <f>(E76/E75*100)</f>
        <v>62.18884120171674</v>
      </c>
    </row>
    <row r="78" spans="1:5" ht="12.75" customHeight="1">
      <c r="A78" s="36" t="s">
        <v>172</v>
      </c>
      <c r="B78" s="57" t="s">
        <v>30</v>
      </c>
      <c r="C78" s="58"/>
      <c r="D78" s="3" t="s">
        <v>0</v>
      </c>
      <c r="E78" s="3">
        <v>0</v>
      </c>
    </row>
    <row r="79" spans="1:5" ht="12.75" customHeight="1">
      <c r="A79" s="36" t="s">
        <v>173</v>
      </c>
      <c r="B79" s="57" t="s">
        <v>123</v>
      </c>
      <c r="C79" s="58"/>
      <c r="D79" s="3" t="s">
        <v>0</v>
      </c>
      <c r="E79" s="3">
        <v>59</v>
      </c>
    </row>
    <row r="80" spans="1:5" ht="12.75" customHeight="1">
      <c r="A80" s="36" t="s">
        <v>308</v>
      </c>
      <c r="B80" s="81" t="s">
        <v>109</v>
      </c>
      <c r="C80" s="82"/>
      <c r="D80" s="3" t="s">
        <v>0</v>
      </c>
      <c r="E80" s="3">
        <v>59</v>
      </c>
    </row>
    <row r="81" spans="1:5" ht="12.75" customHeight="1">
      <c r="A81" s="36" t="s">
        <v>174</v>
      </c>
      <c r="B81" s="57" t="s">
        <v>31</v>
      </c>
      <c r="C81" s="58"/>
      <c r="D81" s="3" t="s">
        <v>0</v>
      </c>
      <c r="E81" s="3">
        <v>59</v>
      </c>
    </row>
    <row r="82" spans="1:5" ht="12.75" customHeight="1">
      <c r="A82" s="36" t="s">
        <v>175</v>
      </c>
      <c r="B82" s="57" t="s">
        <v>417</v>
      </c>
      <c r="C82" s="58"/>
      <c r="D82" s="3" t="s">
        <v>0</v>
      </c>
      <c r="E82" s="3">
        <v>59</v>
      </c>
    </row>
    <row r="83" spans="1:5" ht="12.75" customHeight="1">
      <c r="A83" s="36" t="s">
        <v>176</v>
      </c>
      <c r="B83" s="57" t="s">
        <v>32</v>
      </c>
      <c r="C83" s="58"/>
      <c r="D83" s="3" t="s">
        <v>0</v>
      </c>
      <c r="E83" s="3">
        <v>4</v>
      </c>
    </row>
    <row r="84" spans="1:5" ht="12.75" customHeight="1">
      <c r="A84" s="36" t="s">
        <v>177</v>
      </c>
      <c r="B84" s="59" t="s">
        <v>88</v>
      </c>
      <c r="C84" s="60"/>
      <c r="D84" s="3" t="s">
        <v>44</v>
      </c>
      <c r="E84" s="3">
        <v>2511.8</v>
      </c>
    </row>
    <row r="85" spans="1:5" ht="12.75" customHeight="1">
      <c r="A85" s="36" t="s">
        <v>178</v>
      </c>
      <c r="B85" s="59" t="s">
        <v>390</v>
      </c>
      <c r="C85" s="60"/>
      <c r="D85" s="3" t="s">
        <v>45</v>
      </c>
      <c r="E85" s="51">
        <f>(E84/E54)</f>
        <v>1.3534980364094098</v>
      </c>
    </row>
    <row r="86" spans="1:5" ht="12.75" customHeight="1">
      <c r="A86" s="36" t="s">
        <v>179</v>
      </c>
      <c r="B86" s="57" t="s">
        <v>94</v>
      </c>
      <c r="C86" s="58"/>
      <c r="D86" s="3" t="s">
        <v>0</v>
      </c>
      <c r="E86" s="3">
        <v>0</v>
      </c>
    </row>
    <row r="87" spans="1:5" ht="12.75" customHeight="1">
      <c r="A87" s="36" t="s">
        <v>180</v>
      </c>
      <c r="B87" s="59" t="s">
        <v>89</v>
      </c>
      <c r="C87" s="60"/>
      <c r="D87" s="3" t="s">
        <v>44</v>
      </c>
      <c r="E87" s="3">
        <v>0</v>
      </c>
    </row>
    <row r="88" spans="1:5" ht="12.75" customHeight="1">
      <c r="A88" s="36" t="s">
        <v>181</v>
      </c>
      <c r="B88" s="59" t="s">
        <v>391</v>
      </c>
      <c r="C88" s="60"/>
      <c r="D88" s="3" t="s">
        <v>45</v>
      </c>
      <c r="E88" s="3">
        <v>0</v>
      </c>
    </row>
    <row r="89" spans="1:5" ht="12.75" customHeight="1">
      <c r="A89" s="36" t="s">
        <v>182</v>
      </c>
      <c r="B89" s="57" t="s">
        <v>124</v>
      </c>
      <c r="C89" s="58"/>
      <c r="D89" s="3" t="s">
        <v>0</v>
      </c>
      <c r="E89" s="3">
        <v>16</v>
      </c>
    </row>
    <row r="90" spans="1:5" ht="12.75" customHeight="1">
      <c r="A90" s="36" t="s">
        <v>183</v>
      </c>
      <c r="B90" s="59" t="s">
        <v>118</v>
      </c>
      <c r="C90" s="60"/>
      <c r="D90" s="3" t="s">
        <v>0</v>
      </c>
      <c r="E90" s="3">
        <v>19</v>
      </c>
    </row>
    <row r="91" spans="1:5" ht="12.75" customHeight="1">
      <c r="A91" s="36" t="s">
        <v>184</v>
      </c>
      <c r="B91" s="59" t="s">
        <v>75</v>
      </c>
      <c r="C91" s="60"/>
      <c r="D91" s="3" t="s">
        <v>0</v>
      </c>
      <c r="E91" s="3">
        <v>20</v>
      </c>
    </row>
    <row r="92" spans="1:5" ht="12.75" customHeight="1">
      <c r="A92" s="36" t="s">
        <v>185</v>
      </c>
      <c r="B92" s="59" t="s">
        <v>90</v>
      </c>
      <c r="C92" s="60"/>
      <c r="D92" s="3" t="s">
        <v>44</v>
      </c>
      <c r="E92" s="3">
        <v>228.54</v>
      </c>
    </row>
    <row r="93" spans="1:5" ht="12.75" customHeight="1">
      <c r="A93" s="36" t="s">
        <v>186</v>
      </c>
      <c r="B93" s="73" t="s">
        <v>392</v>
      </c>
      <c r="C93" s="74"/>
      <c r="D93" s="5" t="s">
        <v>93</v>
      </c>
      <c r="E93" s="52">
        <f>E92/E59</f>
        <v>0.13159470626983652</v>
      </c>
    </row>
    <row r="94" spans="1:5" ht="12.75" customHeight="1">
      <c r="A94" s="36" t="s">
        <v>187</v>
      </c>
      <c r="B94" s="73" t="s">
        <v>96</v>
      </c>
      <c r="C94" s="74"/>
      <c r="D94" s="3" t="s">
        <v>0</v>
      </c>
      <c r="E94" s="3">
        <v>21</v>
      </c>
    </row>
    <row r="95" spans="1:5" ht="12.75" customHeight="1">
      <c r="A95" s="36" t="s">
        <v>188</v>
      </c>
      <c r="B95" s="73" t="s">
        <v>95</v>
      </c>
      <c r="C95" s="74"/>
      <c r="D95" s="3" t="s">
        <v>0</v>
      </c>
      <c r="E95" s="3">
        <v>42</v>
      </c>
    </row>
    <row r="96" spans="1:5" ht="12.75" customHeight="1">
      <c r="A96" s="36" t="s">
        <v>189</v>
      </c>
      <c r="B96" s="59" t="s">
        <v>416</v>
      </c>
      <c r="C96" s="60"/>
      <c r="D96" s="3" t="s">
        <v>9</v>
      </c>
      <c r="E96" s="51">
        <f>(E94/(E94+E95)*100)</f>
        <v>33.33333333333333</v>
      </c>
    </row>
    <row r="97" spans="1:5" ht="12.75" customHeight="1">
      <c r="A97" s="36" t="s">
        <v>190</v>
      </c>
      <c r="B97" s="59" t="s">
        <v>73</v>
      </c>
      <c r="C97" s="60"/>
      <c r="D97" s="3" t="s">
        <v>0</v>
      </c>
      <c r="E97" s="3">
        <v>0</v>
      </c>
    </row>
    <row r="98" spans="1:5" ht="12.75" customHeight="1">
      <c r="A98" s="36" t="s">
        <v>309</v>
      </c>
      <c r="B98" s="70" t="s">
        <v>113</v>
      </c>
      <c r="C98" s="71"/>
      <c r="D98" s="3" t="s">
        <v>0</v>
      </c>
      <c r="E98" s="3">
        <v>0</v>
      </c>
    </row>
    <row r="99" spans="1:5" ht="12.75" customHeight="1">
      <c r="A99" s="36" t="s">
        <v>310</v>
      </c>
      <c r="B99" s="70" t="s">
        <v>114</v>
      </c>
      <c r="C99" s="71"/>
      <c r="D99" s="3" t="s">
        <v>0</v>
      </c>
      <c r="E99" s="3">
        <v>0</v>
      </c>
    </row>
    <row r="100" spans="1:5" ht="12.75" customHeight="1">
      <c r="A100" s="36" t="s">
        <v>311</v>
      </c>
      <c r="B100" s="70" t="s">
        <v>115</v>
      </c>
      <c r="C100" s="71"/>
      <c r="D100" s="3" t="s">
        <v>0</v>
      </c>
      <c r="E100" s="3">
        <v>0</v>
      </c>
    </row>
    <row r="101" spans="1:5" ht="12.75" customHeight="1">
      <c r="A101" s="36" t="s">
        <v>191</v>
      </c>
      <c r="B101" s="59" t="s">
        <v>74</v>
      </c>
      <c r="C101" s="60"/>
      <c r="D101" s="3" t="s">
        <v>0</v>
      </c>
      <c r="E101" s="3">
        <v>0</v>
      </c>
    </row>
    <row r="102" spans="1:5" ht="12.75" customHeight="1">
      <c r="A102" s="36" t="s">
        <v>192</v>
      </c>
      <c r="B102" s="59" t="s">
        <v>77</v>
      </c>
      <c r="C102" s="60"/>
      <c r="D102" s="3" t="s">
        <v>0</v>
      </c>
      <c r="E102" s="3">
        <v>0</v>
      </c>
    </row>
    <row r="103" spans="1:5" ht="12.75" customHeight="1">
      <c r="A103" s="36" t="s">
        <v>193</v>
      </c>
      <c r="B103" s="59" t="s">
        <v>78</v>
      </c>
      <c r="C103" s="60"/>
      <c r="D103" s="3" t="s">
        <v>0</v>
      </c>
      <c r="E103" s="3">
        <v>1</v>
      </c>
    </row>
    <row r="104" spans="1:5" ht="12.75" customHeight="1">
      <c r="A104" s="36" t="s">
        <v>194</v>
      </c>
      <c r="B104" s="73" t="s">
        <v>111</v>
      </c>
      <c r="C104" s="74"/>
      <c r="D104" s="6" t="s">
        <v>0</v>
      </c>
      <c r="E104" s="6">
        <v>7</v>
      </c>
    </row>
    <row r="105" spans="1:5" ht="12.75" customHeight="1">
      <c r="A105" s="36" t="s">
        <v>195</v>
      </c>
      <c r="B105" s="57" t="s">
        <v>37</v>
      </c>
      <c r="C105" s="58"/>
      <c r="D105" s="6" t="s">
        <v>71</v>
      </c>
      <c r="E105" s="6">
        <v>8.6</v>
      </c>
    </row>
    <row r="106" spans="1:5" ht="12.75" customHeight="1">
      <c r="A106" s="36" t="s">
        <v>196</v>
      </c>
      <c r="B106" s="57" t="s">
        <v>38</v>
      </c>
      <c r="C106" s="58"/>
      <c r="D106" s="3" t="s">
        <v>71</v>
      </c>
      <c r="E106" s="3">
        <v>8.3</v>
      </c>
    </row>
    <row r="107" spans="1:5" ht="12.75" customHeight="1">
      <c r="A107" s="36" t="s">
        <v>197</v>
      </c>
      <c r="B107" s="57" t="s">
        <v>39</v>
      </c>
      <c r="C107" s="58"/>
      <c r="D107" s="3" t="s">
        <v>71</v>
      </c>
      <c r="E107" s="3">
        <v>0</v>
      </c>
    </row>
    <row r="108" spans="1:5" ht="12.75" customHeight="1">
      <c r="A108" s="36" t="s">
        <v>198</v>
      </c>
      <c r="B108" s="57" t="s">
        <v>393</v>
      </c>
      <c r="C108" s="58"/>
      <c r="D108" s="3" t="s">
        <v>9</v>
      </c>
      <c r="E108" s="51">
        <f>E59/365/E105*100</f>
        <v>55.32640968461293</v>
      </c>
    </row>
    <row r="109" spans="1:5" ht="12.75" customHeight="1">
      <c r="A109" s="36" t="s">
        <v>199</v>
      </c>
      <c r="B109" s="57" t="s">
        <v>394</v>
      </c>
      <c r="C109" s="58"/>
      <c r="D109" s="3" t="s">
        <v>9</v>
      </c>
      <c r="E109" s="51">
        <f>E54/365/E106*100</f>
        <v>61.257105132860204</v>
      </c>
    </row>
    <row r="110" spans="1:5" ht="12.75" customHeight="1">
      <c r="A110" s="36" t="s">
        <v>200</v>
      </c>
      <c r="B110" s="57" t="s">
        <v>395</v>
      </c>
      <c r="C110" s="58"/>
      <c r="D110" s="3" t="s">
        <v>9</v>
      </c>
      <c r="E110" s="3" t="e">
        <f>E57/365/E107*100</f>
        <v>#DIV/0!</v>
      </c>
    </row>
    <row r="111" spans="1:11" ht="12.75" customHeight="1">
      <c r="A111" s="36" t="s">
        <v>201</v>
      </c>
      <c r="B111" s="57" t="s">
        <v>40</v>
      </c>
      <c r="C111" s="58"/>
      <c r="D111" s="3" t="s">
        <v>41</v>
      </c>
      <c r="E111" s="3">
        <v>470</v>
      </c>
      <c r="F111" s="7"/>
      <c r="G111" s="7"/>
      <c r="H111" s="7"/>
      <c r="I111" s="7"/>
      <c r="J111" s="7"/>
      <c r="K111" s="7"/>
    </row>
    <row r="112" spans="1:11" ht="12.75" customHeight="1">
      <c r="A112" s="36" t="s">
        <v>202</v>
      </c>
      <c r="B112" s="57" t="s">
        <v>396</v>
      </c>
      <c r="C112" s="58"/>
      <c r="D112" s="3" t="s">
        <v>42</v>
      </c>
      <c r="E112" s="3">
        <v>2.89</v>
      </c>
      <c r="F112" s="8"/>
      <c r="G112" s="8"/>
      <c r="H112" s="8"/>
      <c r="I112" s="8"/>
      <c r="J112" s="8"/>
      <c r="K112" s="8"/>
    </row>
    <row r="113" spans="1:5" ht="12.75" customHeight="1">
      <c r="A113" s="36" t="s">
        <v>203</v>
      </c>
      <c r="B113" s="57" t="s">
        <v>91</v>
      </c>
      <c r="C113" s="58"/>
      <c r="D113" s="3" t="s">
        <v>44</v>
      </c>
      <c r="E113" s="3">
        <v>2740.34</v>
      </c>
    </row>
    <row r="114" spans="1:5" ht="12.75" customHeight="1">
      <c r="A114" s="36" t="s">
        <v>204</v>
      </c>
      <c r="B114" s="57" t="s">
        <v>97</v>
      </c>
      <c r="C114" s="58"/>
      <c r="D114" s="3" t="s">
        <v>132</v>
      </c>
      <c r="E114" s="3">
        <v>5457.32</v>
      </c>
    </row>
    <row r="115" spans="1:5" ht="12.75" customHeight="1">
      <c r="A115" s="36" t="s">
        <v>205</v>
      </c>
      <c r="B115" s="57" t="s">
        <v>397</v>
      </c>
      <c r="C115" s="58"/>
      <c r="D115" s="3" t="s">
        <v>45</v>
      </c>
      <c r="E115" s="51">
        <f>E113/(E54+E56)</f>
        <v>1.476648144396115</v>
      </c>
    </row>
    <row r="116" spans="1:5" ht="12.75" customHeight="1">
      <c r="A116" s="36" t="s">
        <v>206</v>
      </c>
      <c r="B116" s="57" t="s">
        <v>46</v>
      </c>
      <c r="C116" s="58"/>
      <c r="D116" s="3" t="s">
        <v>132</v>
      </c>
      <c r="E116" s="3">
        <v>17115.14</v>
      </c>
    </row>
    <row r="117" spans="1:5" ht="12.75" customHeight="1">
      <c r="A117" s="36" t="s">
        <v>207</v>
      </c>
      <c r="B117" s="57" t="s">
        <v>398</v>
      </c>
      <c r="C117" s="58"/>
      <c r="D117" s="3" t="s">
        <v>47</v>
      </c>
      <c r="E117" s="51">
        <f>E116/E61</f>
        <v>13.29124796148171</v>
      </c>
    </row>
    <row r="118" spans="1:6" ht="12.75" customHeight="1">
      <c r="A118" s="36" t="s">
        <v>208</v>
      </c>
      <c r="B118" s="57" t="s">
        <v>48</v>
      </c>
      <c r="C118" s="58"/>
      <c r="D118" s="3" t="s">
        <v>132</v>
      </c>
      <c r="E118" s="3">
        <v>5816.73</v>
      </c>
      <c r="F118" s="9"/>
    </row>
    <row r="119" spans="1:5" ht="12.75" customHeight="1">
      <c r="A119" s="36" t="s">
        <v>209</v>
      </c>
      <c r="B119" s="57" t="s">
        <v>127</v>
      </c>
      <c r="C119" s="58"/>
      <c r="D119" s="3" t="s">
        <v>9</v>
      </c>
      <c r="E119" s="51">
        <f>E118/E116*100</f>
        <v>33.98587449474559</v>
      </c>
    </row>
    <row r="120" spans="1:5" ht="12.75" customHeight="1">
      <c r="A120" s="36" t="s">
        <v>210</v>
      </c>
      <c r="B120" s="57" t="s">
        <v>128</v>
      </c>
      <c r="C120" s="58"/>
      <c r="D120" s="3" t="s">
        <v>9</v>
      </c>
      <c r="E120" s="51">
        <f>E114/E116*100</f>
        <v>31.88592088641986</v>
      </c>
    </row>
    <row r="121" spans="1:5" ht="12.75" customHeight="1">
      <c r="A121" s="36" t="s">
        <v>211</v>
      </c>
      <c r="B121" s="57" t="s">
        <v>49</v>
      </c>
      <c r="C121" s="58"/>
      <c r="D121" s="3" t="s">
        <v>132</v>
      </c>
      <c r="E121" s="3">
        <v>0</v>
      </c>
    </row>
    <row r="122" spans="1:5" ht="12.75" customHeight="1">
      <c r="A122" s="36" t="s">
        <v>212</v>
      </c>
      <c r="B122" s="57" t="s">
        <v>129</v>
      </c>
      <c r="C122" s="58"/>
      <c r="D122" s="3" t="s">
        <v>9</v>
      </c>
      <c r="E122" s="3">
        <f>E121/E116*100</f>
        <v>0</v>
      </c>
    </row>
    <row r="123" spans="1:5" ht="12.75" customHeight="1">
      <c r="A123" s="36" t="s">
        <v>213</v>
      </c>
      <c r="B123" s="57" t="s">
        <v>50</v>
      </c>
      <c r="C123" s="58"/>
      <c r="D123" s="3" t="s">
        <v>132</v>
      </c>
      <c r="E123" s="3">
        <v>1825.15</v>
      </c>
    </row>
    <row r="124" spans="1:5" ht="12.75" customHeight="1">
      <c r="A124" s="36" t="s">
        <v>214</v>
      </c>
      <c r="B124" s="57" t="s">
        <v>51</v>
      </c>
      <c r="C124" s="58"/>
      <c r="D124" s="3" t="s">
        <v>132</v>
      </c>
      <c r="E124" s="3">
        <v>0</v>
      </c>
    </row>
    <row r="125" spans="1:5" ht="12.75" customHeight="1">
      <c r="A125" s="36" t="s">
        <v>215</v>
      </c>
      <c r="B125" s="57" t="s">
        <v>130</v>
      </c>
      <c r="C125" s="58"/>
      <c r="D125" s="3" t="s">
        <v>9</v>
      </c>
      <c r="E125" s="51">
        <f>E123/E116*100</f>
        <v>10.66395016342256</v>
      </c>
    </row>
    <row r="126" spans="1:5" ht="12.75" customHeight="1">
      <c r="A126" s="39" t="s">
        <v>280</v>
      </c>
      <c r="B126" s="79" t="s">
        <v>279</v>
      </c>
      <c r="C126" s="80"/>
      <c r="D126" s="80"/>
      <c r="E126" s="80"/>
    </row>
    <row r="127" spans="1:5" ht="12.75" customHeight="1">
      <c r="A127" s="37" t="s">
        <v>219</v>
      </c>
      <c r="B127" s="84" t="s">
        <v>112</v>
      </c>
      <c r="C127" s="85"/>
      <c r="D127" s="4" t="s">
        <v>0</v>
      </c>
      <c r="E127" s="4">
        <v>1</v>
      </c>
    </row>
    <row r="128" spans="1:5" ht="12.75" customHeight="1">
      <c r="A128" s="36" t="s">
        <v>220</v>
      </c>
      <c r="B128" s="57" t="s">
        <v>404</v>
      </c>
      <c r="C128" s="58"/>
      <c r="D128" s="3" t="s">
        <v>1</v>
      </c>
      <c r="E128" s="3">
        <f>E14</f>
        <v>35600</v>
      </c>
    </row>
    <row r="129" spans="1:5" ht="12.75" customHeight="1">
      <c r="A129" s="37" t="s">
        <v>221</v>
      </c>
      <c r="B129" s="57" t="s">
        <v>408</v>
      </c>
      <c r="C129" s="58"/>
      <c r="D129" s="3" t="s">
        <v>1</v>
      </c>
      <c r="E129" s="3">
        <v>11699</v>
      </c>
    </row>
    <row r="130" spans="1:5" ht="12.75" customHeight="1">
      <c r="A130" s="36" t="s">
        <v>312</v>
      </c>
      <c r="B130" s="70" t="s">
        <v>3</v>
      </c>
      <c r="C130" s="71"/>
      <c r="D130" s="3" t="s">
        <v>1</v>
      </c>
      <c r="E130" s="3">
        <v>11699</v>
      </c>
    </row>
    <row r="131" spans="1:5" ht="12.75" customHeight="1">
      <c r="A131" s="36" t="s">
        <v>313</v>
      </c>
      <c r="B131" s="70" t="s">
        <v>119</v>
      </c>
      <c r="C131" s="71"/>
      <c r="D131" s="3" t="s">
        <v>1</v>
      </c>
      <c r="E131" s="3">
        <v>5751</v>
      </c>
    </row>
    <row r="132" spans="1:5" ht="12.75" customHeight="1">
      <c r="A132" s="36" t="s">
        <v>222</v>
      </c>
      <c r="B132" s="57" t="s">
        <v>52</v>
      </c>
      <c r="C132" s="58"/>
      <c r="D132" s="3" t="s">
        <v>0</v>
      </c>
      <c r="E132" s="3">
        <f>E133+E134+E135</f>
        <v>8203</v>
      </c>
    </row>
    <row r="133" spans="1:5" ht="12.75" customHeight="1">
      <c r="A133" s="37" t="s">
        <v>314</v>
      </c>
      <c r="B133" s="70" t="s">
        <v>6</v>
      </c>
      <c r="C133" s="71"/>
      <c r="D133" s="3" t="s">
        <v>0</v>
      </c>
      <c r="E133" s="3">
        <v>7974</v>
      </c>
    </row>
    <row r="134" spans="1:5" ht="12.75" customHeight="1">
      <c r="A134" s="37" t="s">
        <v>315</v>
      </c>
      <c r="B134" s="70" t="s">
        <v>7</v>
      </c>
      <c r="C134" s="71"/>
      <c r="D134" s="3" t="s">
        <v>0</v>
      </c>
      <c r="E134" s="3">
        <v>24</v>
      </c>
    </row>
    <row r="135" spans="1:5" ht="12.75" customHeight="1">
      <c r="A135" s="37" t="s">
        <v>316</v>
      </c>
      <c r="B135" s="70" t="s">
        <v>8</v>
      </c>
      <c r="C135" s="71"/>
      <c r="D135" s="3" t="s">
        <v>0</v>
      </c>
      <c r="E135" s="3">
        <v>205</v>
      </c>
    </row>
    <row r="136" spans="1:5" ht="12.75" customHeight="1">
      <c r="A136" s="36" t="s">
        <v>223</v>
      </c>
      <c r="B136" s="57" t="s">
        <v>367</v>
      </c>
      <c r="C136" s="58"/>
      <c r="D136" s="3" t="s">
        <v>9</v>
      </c>
      <c r="E136" s="51">
        <f>(E129/E128*100)</f>
        <v>32.8623595505618</v>
      </c>
    </row>
    <row r="137" spans="1:5" ht="12.75" customHeight="1">
      <c r="A137" s="37" t="s">
        <v>317</v>
      </c>
      <c r="B137" s="70" t="s">
        <v>366</v>
      </c>
      <c r="C137" s="71"/>
      <c r="D137" s="3" t="s">
        <v>9</v>
      </c>
      <c r="E137" s="3">
        <f>(E130/E129*100)</f>
        <v>100</v>
      </c>
    </row>
    <row r="138" spans="1:5" ht="12.75" customHeight="1">
      <c r="A138" s="37" t="s">
        <v>318</v>
      </c>
      <c r="B138" s="70" t="s">
        <v>365</v>
      </c>
      <c r="C138" s="71"/>
      <c r="D138" s="3" t="s">
        <v>9</v>
      </c>
      <c r="E138" s="51">
        <f>(E131/E129*100)</f>
        <v>49.15804769638431</v>
      </c>
    </row>
    <row r="139" spans="1:5" ht="12.75" customHeight="1">
      <c r="A139" s="37" t="s">
        <v>224</v>
      </c>
      <c r="B139" s="57" t="s">
        <v>53</v>
      </c>
      <c r="C139" s="58"/>
      <c r="D139" s="3" t="s">
        <v>0</v>
      </c>
      <c r="E139" s="3">
        <v>2</v>
      </c>
    </row>
    <row r="140" spans="1:5" ht="12.75" customHeight="1">
      <c r="A140" s="37" t="s">
        <v>225</v>
      </c>
      <c r="B140" s="57" t="s">
        <v>364</v>
      </c>
      <c r="C140" s="58"/>
      <c r="D140" s="3" t="s">
        <v>9</v>
      </c>
      <c r="E140" s="51">
        <f>(E139/E132*100)</f>
        <v>0.02438132390588809</v>
      </c>
    </row>
    <row r="141" spans="1:5" ht="12.75" customHeight="1">
      <c r="A141" s="37" t="s">
        <v>226</v>
      </c>
      <c r="B141" s="57" t="s">
        <v>54</v>
      </c>
      <c r="C141" s="58"/>
      <c r="D141" s="3" t="s">
        <v>12</v>
      </c>
      <c r="E141" s="3">
        <v>47.5</v>
      </c>
    </row>
    <row r="142" spans="1:5" ht="12.75" customHeight="1">
      <c r="A142" s="36" t="s">
        <v>319</v>
      </c>
      <c r="B142" s="70" t="s">
        <v>55</v>
      </c>
      <c r="C142" s="71"/>
      <c r="D142" s="3" t="s">
        <v>12</v>
      </c>
      <c r="E142" s="3">
        <v>12.2</v>
      </c>
    </row>
    <row r="143" spans="1:5" ht="12.75" customHeight="1">
      <c r="A143" s="36" t="s">
        <v>320</v>
      </c>
      <c r="B143" s="70" t="s">
        <v>79</v>
      </c>
      <c r="C143" s="71"/>
      <c r="D143" s="3" t="s">
        <v>12</v>
      </c>
      <c r="E143" s="3">
        <v>0.274</v>
      </c>
    </row>
    <row r="144" spans="1:5" ht="12.75" customHeight="1">
      <c r="A144" s="36" t="s">
        <v>321</v>
      </c>
      <c r="B144" s="70" t="s">
        <v>14</v>
      </c>
      <c r="C144" s="71"/>
      <c r="D144" s="3" t="s">
        <v>12</v>
      </c>
      <c r="E144" s="3">
        <v>27.4</v>
      </c>
    </row>
    <row r="145" spans="1:5" ht="12.75" customHeight="1">
      <c r="A145" s="36" t="s">
        <v>322</v>
      </c>
      <c r="B145" s="70" t="s">
        <v>122</v>
      </c>
      <c r="C145" s="71"/>
      <c r="D145" s="3" t="s">
        <v>12</v>
      </c>
      <c r="E145" s="3">
        <v>3.7</v>
      </c>
    </row>
    <row r="146" spans="1:5" ht="12.75" customHeight="1">
      <c r="A146" s="36" t="s">
        <v>227</v>
      </c>
      <c r="B146" s="57" t="s">
        <v>363</v>
      </c>
      <c r="C146" s="58"/>
      <c r="D146" s="3" t="s">
        <v>15</v>
      </c>
      <c r="E146" s="51">
        <f>E132/E141</f>
        <v>172.69473684210527</v>
      </c>
    </row>
    <row r="147" spans="1:10" ht="12.75" customHeight="1">
      <c r="A147" s="36" t="s">
        <v>228</v>
      </c>
      <c r="B147" s="57" t="s">
        <v>16</v>
      </c>
      <c r="C147" s="58"/>
      <c r="D147" s="3" t="s">
        <v>12</v>
      </c>
      <c r="E147" s="3">
        <v>1.6</v>
      </c>
      <c r="I147" s="10"/>
      <c r="J147" s="10"/>
    </row>
    <row r="148" spans="1:5" ht="12.75" customHeight="1">
      <c r="A148" s="36" t="s">
        <v>323</v>
      </c>
      <c r="B148" s="70" t="s">
        <v>55</v>
      </c>
      <c r="C148" s="71"/>
      <c r="D148" s="3" t="s">
        <v>12</v>
      </c>
      <c r="E148" s="3">
        <v>1.3</v>
      </c>
    </row>
    <row r="149" spans="1:5" ht="12.75" customHeight="1">
      <c r="A149" s="36" t="s">
        <v>324</v>
      </c>
      <c r="B149" s="70" t="s">
        <v>79</v>
      </c>
      <c r="C149" s="71"/>
      <c r="D149" s="3" t="s">
        <v>12</v>
      </c>
      <c r="E149" s="3">
        <v>0</v>
      </c>
    </row>
    <row r="150" spans="1:5" ht="12.75" customHeight="1">
      <c r="A150" s="36" t="s">
        <v>325</v>
      </c>
      <c r="B150" s="70" t="s">
        <v>14</v>
      </c>
      <c r="C150" s="71"/>
      <c r="D150" s="3" t="s">
        <v>12</v>
      </c>
      <c r="E150" s="3">
        <v>0.3</v>
      </c>
    </row>
    <row r="151" spans="1:5" ht="12.75" customHeight="1">
      <c r="A151" s="36" t="s">
        <v>326</v>
      </c>
      <c r="B151" s="70" t="s">
        <v>122</v>
      </c>
      <c r="C151" s="71"/>
      <c r="D151" s="3" t="s">
        <v>12</v>
      </c>
      <c r="E151" s="3">
        <v>0</v>
      </c>
    </row>
    <row r="152" spans="1:5" ht="12.75" customHeight="1">
      <c r="A152" s="36" t="s">
        <v>229</v>
      </c>
      <c r="B152" s="57" t="s">
        <v>362</v>
      </c>
      <c r="C152" s="58"/>
      <c r="D152" s="3" t="s">
        <v>9</v>
      </c>
      <c r="E152" s="51">
        <v>3.37</v>
      </c>
    </row>
    <row r="153" spans="1:5" ht="12.75" customHeight="1">
      <c r="A153" s="37" t="s">
        <v>327</v>
      </c>
      <c r="B153" s="70" t="s">
        <v>361</v>
      </c>
      <c r="C153" s="71"/>
      <c r="D153" s="3" t="s">
        <v>9</v>
      </c>
      <c r="E153" s="51">
        <v>10.66</v>
      </c>
    </row>
    <row r="154" spans="1:5" ht="12.75" customHeight="1">
      <c r="A154" s="37" t="s">
        <v>328</v>
      </c>
      <c r="B154" s="70" t="s">
        <v>360</v>
      </c>
      <c r="C154" s="71"/>
      <c r="D154" s="3" t="s">
        <v>9</v>
      </c>
      <c r="E154" s="51">
        <v>0</v>
      </c>
    </row>
    <row r="155" spans="1:5" ht="12.75" customHeight="1">
      <c r="A155" s="37" t="s">
        <v>329</v>
      </c>
      <c r="B155" s="70" t="s">
        <v>359</v>
      </c>
      <c r="C155" s="71"/>
      <c r="D155" s="3" t="s">
        <v>9</v>
      </c>
      <c r="E155" s="51">
        <v>1.09</v>
      </c>
    </row>
    <row r="156" spans="1:5" ht="12.75" customHeight="1">
      <c r="A156" s="37" t="s">
        <v>330</v>
      </c>
      <c r="B156" s="70" t="s">
        <v>358</v>
      </c>
      <c r="C156" s="71"/>
      <c r="D156" s="3" t="s">
        <v>9</v>
      </c>
      <c r="E156" s="3">
        <v>0</v>
      </c>
    </row>
    <row r="157" spans="1:5" ht="12.75" customHeight="1">
      <c r="A157" s="37" t="s">
        <v>230</v>
      </c>
      <c r="B157" s="57" t="s">
        <v>409</v>
      </c>
      <c r="C157" s="58"/>
      <c r="D157" s="3" t="s">
        <v>1</v>
      </c>
      <c r="E157" s="3">
        <v>110</v>
      </c>
    </row>
    <row r="158" spans="1:5" ht="12.75" customHeight="1">
      <c r="A158" s="37" t="s">
        <v>231</v>
      </c>
      <c r="B158" s="57" t="s">
        <v>410</v>
      </c>
      <c r="C158" s="58"/>
      <c r="D158" s="3" t="s">
        <v>1</v>
      </c>
      <c r="E158" s="3">
        <v>102</v>
      </c>
    </row>
    <row r="159" spans="1:5" ht="12.75" customHeight="1">
      <c r="A159" s="37" t="s">
        <v>232</v>
      </c>
      <c r="B159" s="57" t="s">
        <v>411</v>
      </c>
      <c r="C159" s="58"/>
      <c r="D159" s="3" t="s">
        <v>18</v>
      </c>
      <c r="E159" s="51">
        <f>(E158/E132*1000)</f>
        <v>12.434475192002926</v>
      </c>
    </row>
    <row r="160" spans="1:5" ht="12.75" customHeight="1">
      <c r="A160" s="37" t="s">
        <v>233</v>
      </c>
      <c r="B160" s="57" t="s">
        <v>412</v>
      </c>
      <c r="C160" s="58"/>
      <c r="D160" s="3" t="s">
        <v>19</v>
      </c>
      <c r="E160" s="51">
        <f>(E158/E141)</f>
        <v>2.1473684210526316</v>
      </c>
    </row>
    <row r="161" spans="1:5" ht="12.75" customHeight="1">
      <c r="A161" s="37" t="s">
        <v>234</v>
      </c>
      <c r="B161" s="57" t="s">
        <v>56</v>
      </c>
      <c r="C161" s="58"/>
      <c r="D161" s="3" t="s">
        <v>21</v>
      </c>
      <c r="E161" s="51">
        <v>1406.388</v>
      </c>
    </row>
    <row r="162" spans="1:5" ht="12.75" customHeight="1">
      <c r="A162" s="36" t="s">
        <v>331</v>
      </c>
      <c r="B162" s="70" t="s">
        <v>57</v>
      </c>
      <c r="C162" s="71"/>
      <c r="D162" s="3" t="s">
        <v>21</v>
      </c>
      <c r="E162" s="3">
        <v>0</v>
      </c>
    </row>
    <row r="163" spans="1:5" ht="12.75" customHeight="1">
      <c r="A163" s="37" t="s">
        <v>235</v>
      </c>
      <c r="B163" s="59" t="s">
        <v>86</v>
      </c>
      <c r="C163" s="60"/>
      <c r="D163" s="3" t="s">
        <v>71</v>
      </c>
      <c r="E163" s="51">
        <f>E164/365</f>
        <v>3.853117808219178</v>
      </c>
    </row>
    <row r="164" spans="1:5" ht="12.75" customHeight="1">
      <c r="A164" s="36" t="s">
        <v>236</v>
      </c>
      <c r="B164" s="57" t="s">
        <v>58</v>
      </c>
      <c r="C164" s="58"/>
      <c r="D164" s="3" t="s">
        <v>21</v>
      </c>
      <c r="E164" s="51">
        <v>1406.388</v>
      </c>
    </row>
    <row r="165" spans="1:5" ht="12.75" customHeight="1">
      <c r="A165" s="37" t="s">
        <v>332</v>
      </c>
      <c r="B165" s="70" t="s">
        <v>59</v>
      </c>
      <c r="C165" s="71"/>
      <c r="D165" s="3" t="s">
        <v>21</v>
      </c>
      <c r="E165" s="51">
        <v>1406.388</v>
      </c>
    </row>
    <row r="166" spans="1:5" ht="12.75" customHeight="1">
      <c r="A166" s="37" t="s">
        <v>333</v>
      </c>
      <c r="B166" s="70" t="s">
        <v>60</v>
      </c>
      <c r="C166" s="71"/>
      <c r="D166" s="3" t="s">
        <v>21</v>
      </c>
      <c r="E166" s="3">
        <v>0</v>
      </c>
    </row>
    <row r="167" spans="1:5" ht="12.75" customHeight="1">
      <c r="A167" s="37" t="s">
        <v>237</v>
      </c>
      <c r="B167" s="59" t="s">
        <v>84</v>
      </c>
      <c r="C167" s="60"/>
      <c r="D167" s="3" t="s">
        <v>71</v>
      </c>
      <c r="E167" s="3">
        <v>3.85</v>
      </c>
    </row>
    <row r="168" spans="1:5" ht="12.75" customHeight="1">
      <c r="A168" s="37" t="s">
        <v>238</v>
      </c>
      <c r="B168" s="57" t="s">
        <v>420</v>
      </c>
      <c r="C168" s="58"/>
      <c r="D168" s="3" t="s">
        <v>21</v>
      </c>
      <c r="E168" s="3">
        <v>0</v>
      </c>
    </row>
    <row r="169" spans="1:5" ht="12.75" customHeight="1">
      <c r="A169" s="37" t="s">
        <v>239</v>
      </c>
      <c r="B169" s="57" t="s">
        <v>357</v>
      </c>
      <c r="C169" s="58"/>
      <c r="D169" s="3" t="s">
        <v>9</v>
      </c>
      <c r="E169" s="3">
        <v>0</v>
      </c>
    </row>
    <row r="170" spans="1:5" ht="12.75" customHeight="1">
      <c r="A170" s="37" t="s">
        <v>240</v>
      </c>
      <c r="B170" s="57" t="s">
        <v>356</v>
      </c>
      <c r="C170" s="58"/>
      <c r="D170" s="3" t="s">
        <v>21</v>
      </c>
      <c r="E170" s="3">
        <v>0</v>
      </c>
    </row>
    <row r="171" spans="1:5" ht="12.75" customHeight="1">
      <c r="A171" s="37" t="s">
        <v>241</v>
      </c>
      <c r="B171" s="57" t="s">
        <v>355</v>
      </c>
      <c r="C171" s="58"/>
      <c r="D171" s="3" t="s">
        <v>9</v>
      </c>
      <c r="E171" s="3">
        <v>0</v>
      </c>
    </row>
    <row r="172" spans="1:5" ht="12.75" customHeight="1">
      <c r="A172" s="37" t="s">
        <v>242</v>
      </c>
      <c r="B172" s="57" t="s">
        <v>61</v>
      </c>
      <c r="C172" s="58"/>
      <c r="D172" s="3" t="s">
        <v>21</v>
      </c>
      <c r="E172" s="3">
        <v>0</v>
      </c>
    </row>
    <row r="173" spans="1:5" ht="12.75" customHeight="1">
      <c r="A173" s="37" t="s">
        <v>243</v>
      </c>
      <c r="B173" s="57" t="s">
        <v>354</v>
      </c>
      <c r="C173" s="58"/>
      <c r="D173" s="3" t="s">
        <v>9</v>
      </c>
      <c r="E173" s="3">
        <v>0</v>
      </c>
    </row>
    <row r="174" spans="1:5" ht="12.75" customHeight="1">
      <c r="A174" s="37" t="s">
        <v>244</v>
      </c>
      <c r="B174" s="57" t="s">
        <v>120</v>
      </c>
      <c r="C174" s="58"/>
      <c r="D174" s="3" t="s">
        <v>21</v>
      </c>
      <c r="E174" s="3">
        <v>1132.4</v>
      </c>
    </row>
    <row r="175" spans="1:5" ht="12.75" customHeight="1">
      <c r="A175" s="37" t="s">
        <v>334</v>
      </c>
      <c r="B175" s="70" t="s">
        <v>28</v>
      </c>
      <c r="C175" s="71"/>
      <c r="D175" s="3" t="s">
        <v>21</v>
      </c>
      <c r="E175" s="3">
        <v>872.4</v>
      </c>
    </row>
    <row r="176" spans="1:5" ht="12.75" customHeight="1">
      <c r="A176" s="36" t="s">
        <v>245</v>
      </c>
      <c r="B176" s="57" t="s">
        <v>125</v>
      </c>
      <c r="C176" s="58"/>
      <c r="D176" s="3" t="s">
        <v>0</v>
      </c>
      <c r="E176" s="3">
        <v>470</v>
      </c>
    </row>
    <row r="177" spans="1:5" ht="12.75" customHeight="1">
      <c r="A177" s="36" t="s">
        <v>246</v>
      </c>
      <c r="B177" s="57" t="s">
        <v>353</v>
      </c>
      <c r="C177" s="58"/>
      <c r="D177" s="3" t="s">
        <v>15</v>
      </c>
      <c r="E177" s="51">
        <v>9.89</v>
      </c>
    </row>
    <row r="178" spans="1:5" ht="12.75" customHeight="1">
      <c r="A178" s="36" t="s">
        <v>247</v>
      </c>
      <c r="B178" s="57" t="s">
        <v>116</v>
      </c>
      <c r="C178" s="58"/>
      <c r="D178" s="3" t="s">
        <v>62</v>
      </c>
      <c r="E178" s="3">
        <v>0</v>
      </c>
    </row>
    <row r="179" spans="1:5" ht="12.75" customHeight="1">
      <c r="A179" s="36" t="s">
        <v>248</v>
      </c>
      <c r="B179" s="57" t="s">
        <v>352</v>
      </c>
      <c r="C179" s="58"/>
      <c r="D179" s="3" t="s">
        <v>42</v>
      </c>
      <c r="E179" s="51">
        <v>0</v>
      </c>
    </row>
    <row r="180" spans="1:5" ht="12.75" customHeight="1">
      <c r="A180" s="36" t="s">
        <v>249</v>
      </c>
      <c r="B180" s="57" t="s">
        <v>351</v>
      </c>
      <c r="C180" s="58"/>
      <c r="D180" s="3" t="s">
        <v>85</v>
      </c>
      <c r="E180" s="51">
        <f>(E161/E129*1000000/365)</f>
        <v>329.35445834850657</v>
      </c>
    </row>
    <row r="181" spans="1:5" ht="12.75" customHeight="1">
      <c r="A181" s="36" t="s">
        <v>250</v>
      </c>
      <c r="B181" s="57" t="s">
        <v>350</v>
      </c>
      <c r="C181" s="58"/>
      <c r="D181" s="3" t="s">
        <v>85</v>
      </c>
      <c r="E181" s="51">
        <f>(E165/E129*1000000/356)</f>
        <v>337.6808351045081</v>
      </c>
    </row>
    <row r="182" spans="1:5" ht="12.75" customHeight="1">
      <c r="A182" s="36" t="s">
        <v>251</v>
      </c>
      <c r="B182" s="57" t="s">
        <v>133</v>
      </c>
      <c r="C182" s="58"/>
      <c r="D182" s="3" t="s">
        <v>0</v>
      </c>
      <c r="E182" s="3">
        <v>8</v>
      </c>
    </row>
    <row r="183" spans="1:5" ht="12.75" customHeight="1">
      <c r="A183" s="36" t="s">
        <v>252</v>
      </c>
      <c r="B183" s="57" t="s">
        <v>63</v>
      </c>
      <c r="C183" s="58"/>
      <c r="D183" s="3" t="s">
        <v>0</v>
      </c>
      <c r="E183" s="3">
        <v>1</v>
      </c>
    </row>
    <row r="184" spans="1:5" ht="15" customHeight="1">
      <c r="A184" s="36" t="s">
        <v>253</v>
      </c>
      <c r="B184" s="59" t="s">
        <v>80</v>
      </c>
      <c r="C184" s="60"/>
      <c r="D184" s="3" t="s">
        <v>0</v>
      </c>
      <c r="E184" s="3">
        <v>36</v>
      </c>
    </row>
    <row r="185" spans="1:5" ht="12.75" customHeight="1">
      <c r="A185" s="36" t="s">
        <v>254</v>
      </c>
      <c r="B185" s="59" t="s">
        <v>75</v>
      </c>
      <c r="C185" s="60"/>
      <c r="D185" s="3" t="s">
        <v>0</v>
      </c>
      <c r="E185" s="3">
        <v>33</v>
      </c>
    </row>
    <row r="186" spans="1:5" ht="12.75" customHeight="1">
      <c r="A186" s="36" t="s">
        <v>255</v>
      </c>
      <c r="B186" s="59" t="s">
        <v>87</v>
      </c>
      <c r="C186" s="60"/>
      <c r="D186" s="3" t="s">
        <v>0</v>
      </c>
      <c r="E186" s="3">
        <v>0</v>
      </c>
    </row>
    <row r="187" spans="1:5" ht="12.75" customHeight="1">
      <c r="A187" s="37" t="s">
        <v>335</v>
      </c>
      <c r="B187" s="70" t="s">
        <v>113</v>
      </c>
      <c r="C187" s="71"/>
      <c r="D187" s="3" t="s">
        <v>0</v>
      </c>
      <c r="E187" s="3">
        <v>0</v>
      </c>
    </row>
    <row r="188" spans="1:5" ht="12.75" customHeight="1">
      <c r="A188" s="37" t="s">
        <v>336</v>
      </c>
      <c r="B188" s="70" t="s">
        <v>114</v>
      </c>
      <c r="C188" s="71"/>
      <c r="D188" s="3" t="s">
        <v>0</v>
      </c>
      <c r="E188" s="3">
        <v>0</v>
      </c>
    </row>
    <row r="189" spans="1:5" ht="12.75" customHeight="1">
      <c r="A189" s="37" t="s">
        <v>337</v>
      </c>
      <c r="B189" s="70" t="s">
        <v>115</v>
      </c>
      <c r="C189" s="71"/>
      <c r="D189" s="3" t="s">
        <v>0</v>
      </c>
      <c r="E189" s="3">
        <v>0</v>
      </c>
    </row>
    <row r="190" spans="1:5" ht="12.75" customHeight="1">
      <c r="A190" s="36" t="s">
        <v>256</v>
      </c>
      <c r="B190" s="59" t="s">
        <v>74</v>
      </c>
      <c r="C190" s="60"/>
      <c r="D190" s="3" t="s">
        <v>0</v>
      </c>
      <c r="E190" s="3">
        <v>0</v>
      </c>
    </row>
    <row r="191" spans="1:5" ht="12.75" customHeight="1">
      <c r="A191" s="36" t="s">
        <v>257</v>
      </c>
      <c r="B191" s="73" t="s">
        <v>77</v>
      </c>
      <c r="C191" s="74"/>
      <c r="D191" s="6" t="s">
        <v>0</v>
      </c>
      <c r="E191" s="6">
        <v>1</v>
      </c>
    </row>
    <row r="192" spans="1:5" ht="12.75" customHeight="1">
      <c r="A192" s="36" t="s">
        <v>258</v>
      </c>
      <c r="B192" s="73" t="s">
        <v>78</v>
      </c>
      <c r="C192" s="74"/>
      <c r="D192" s="6" t="s">
        <v>0</v>
      </c>
      <c r="E192" s="6">
        <v>1</v>
      </c>
    </row>
    <row r="193" spans="1:5" ht="12.75" customHeight="1">
      <c r="A193" s="36" t="s">
        <v>259</v>
      </c>
      <c r="B193" s="73" t="s">
        <v>111</v>
      </c>
      <c r="C193" s="74"/>
      <c r="D193" s="6" t="s">
        <v>0</v>
      </c>
      <c r="E193" s="6">
        <v>7</v>
      </c>
    </row>
    <row r="194" spans="1:5" ht="12.75" customHeight="1">
      <c r="A194" s="36" t="s">
        <v>260</v>
      </c>
      <c r="B194" s="57" t="s">
        <v>64</v>
      </c>
      <c r="C194" s="58"/>
      <c r="D194" s="6" t="s">
        <v>71</v>
      </c>
      <c r="E194" s="6">
        <v>6.3</v>
      </c>
    </row>
    <row r="195" spans="1:5" ht="12.75" customHeight="1">
      <c r="A195" s="36" t="s">
        <v>261</v>
      </c>
      <c r="B195" s="59" t="s">
        <v>81</v>
      </c>
      <c r="C195" s="60"/>
      <c r="D195" s="6" t="s">
        <v>71</v>
      </c>
      <c r="E195" s="6">
        <v>6.3</v>
      </c>
    </row>
    <row r="196" spans="1:5" ht="12.75" customHeight="1">
      <c r="A196" s="36" t="s">
        <v>262</v>
      </c>
      <c r="B196" s="57" t="s">
        <v>65</v>
      </c>
      <c r="C196" s="58"/>
      <c r="D196" s="6" t="s">
        <v>71</v>
      </c>
      <c r="E196" s="6">
        <v>11.7</v>
      </c>
    </row>
    <row r="197" spans="1:5" ht="12.75" customHeight="1">
      <c r="A197" s="36" t="s">
        <v>263</v>
      </c>
      <c r="B197" s="57" t="s">
        <v>349</v>
      </c>
      <c r="C197" s="58"/>
      <c r="D197" s="3" t="s">
        <v>9</v>
      </c>
      <c r="E197" s="51">
        <f>E161/365/E194*100</f>
        <v>61.16060013046314</v>
      </c>
    </row>
    <row r="198" spans="1:5" ht="12.75" customHeight="1">
      <c r="A198" s="36" t="s">
        <v>264</v>
      </c>
      <c r="B198" s="57" t="s">
        <v>348</v>
      </c>
      <c r="C198" s="58"/>
      <c r="D198" s="3" t="s">
        <v>9</v>
      </c>
      <c r="E198" s="51">
        <f>E164/365/E196*100</f>
        <v>32.932630839480154</v>
      </c>
    </row>
    <row r="199" spans="1:5" ht="12.75" customHeight="1">
      <c r="A199" s="36" t="s">
        <v>265</v>
      </c>
      <c r="B199" s="57" t="s">
        <v>98</v>
      </c>
      <c r="C199" s="58"/>
      <c r="D199" s="3" t="s">
        <v>66</v>
      </c>
      <c r="E199" s="3">
        <v>1351.61</v>
      </c>
    </row>
    <row r="200" spans="1:5" ht="12.75" customHeight="1">
      <c r="A200" s="36" t="s">
        <v>338</v>
      </c>
      <c r="B200" s="11" t="s">
        <v>82</v>
      </c>
      <c r="C200" s="12"/>
      <c r="D200" s="3" t="s">
        <v>66</v>
      </c>
      <c r="E200" s="3">
        <v>920.95</v>
      </c>
    </row>
    <row r="201" spans="1:5" ht="23.25" customHeight="1">
      <c r="A201" s="36" t="s">
        <v>339</v>
      </c>
      <c r="B201" s="70" t="s">
        <v>418</v>
      </c>
      <c r="C201" s="71"/>
      <c r="D201" s="3" t="s">
        <v>45</v>
      </c>
      <c r="E201" s="51">
        <f>E200/E164</f>
        <v>0.6548335167819976</v>
      </c>
    </row>
    <row r="202" spans="1:5" ht="12.75" customHeight="1">
      <c r="A202" s="36" t="s">
        <v>340</v>
      </c>
      <c r="B202" s="70" t="s">
        <v>83</v>
      </c>
      <c r="C202" s="71"/>
      <c r="D202" s="3" t="s">
        <v>66</v>
      </c>
      <c r="E202" s="3">
        <v>430.66</v>
      </c>
    </row>
    <row r="203" spans="1:5" ht="26.25" customHeight="1">
      <c r="A203" s="36" t="s">
        <v>341</v>
      </c>
      <c r="B203" s="70" t="s">
        <v>419</v>
      </c>
      <c r="C203" s="71"/>
      <c r="D203" s="3" t="s">
        <v>45</v>
      </c>
      <c r="E203" s="51">
        <f>E202/E163</f>
        <v>111.76922726871959</v>
      </c>
    </row>
    <row r="204" spans="1:5" ht="12.75" customHeight="1">
      <c r="A204" s="36" t="s">
        <v>266</v>
      </c>
      <c r="B204" s="57" t="s">
        <v>92</v>
      </c>
      <c r="C204" s="58"/>
      <c r="D204" s="3" t="s">
        <v>132</v>
      </c>
      <c r="E204" s="3">
        <v>2458.21</v>
      </c>
    </row>
    <row r="205" spans="1:5" ht="12.75" customHeight="1">
      <c r="A205" s="36" t="s">
        <v>267</v>
      </c>
      <c r="B205" s="57" t="s">
        <v>347</v>
      </c>
      <c r="C205" s="58"/>
      <c r="D205" s="3" t="s">
        <v>45</v>
      </c>
      <c r="E205" s="51">
        <f>E199/E161</f>
        <v>0.9610505777921882</v>
      </c>
    </row>
    <row r="206" spans="1:5" ht="12.75" customHeight="1">
      <c r="A206" s="36" t="s">
        <v>268</v>
      </c>
      <c r="B206" s="57" t="s">
        <v>67</v>
      </c>
      <c r="C206" s="58"/>
      <c r="D206" s="3" t="s">
        <v>132</v>
      </c>
      <c r="E206" s="3">
        <v>14886.73</v>
      </c>
    </row>
    <row r="207" spans="1:5" ht="12.75" customHeight="1">
      <c r="A207" s="36" t="s">
        <v>269</v>
      </c>
      <c r="B207" s="57" t="s">
        <v>346</v>
      </c>
      <c r="C207" s="58"/>
      <c r="D207" s="3" t="s">
        <v>47</v>
      </c>
      <c r="E207" s="51">
        <f>E206/E174</f>
        <v>13.14617626280466</v>
      </c>
    </row>
    <row r="208" spans="1:5" ht="12.75" customHeight="1">
      <c r="A208" s="36" t="s">
        <v>270</v>
      </c>
      <c r="B208" s="57" t="s">
        <v>48</v>
      </c>
      <c r="C208" s="58"/>
      <c r="D208" s="3" t="s">
        <v>132</v>
      </c>
      <c r="E208" s="3">
        <v>8064.27</v>
      </c>
    </row>
    <row r="209" spans="1:5" ht="12.75" customHeight="1">
      <c r="A209" s="36" t="s">
        <v>271</v>
      </c>
      <c r="B209" s="57" t="s">
        <v>345</v>
      </c>
      <c r="C209" s="58"/>
      <c r="D209" s="3" t="s">
        <v>9</v>
      </c>
      <c r="E209" s="51">
        <f>E208/E206*100</f>
        <v>54.170862237711034</v>
      </c>
    </row>
    <row r="210" spans="1:5" ht="12.75" customHeight="1">
      <c r="A210" s="36" t="s">
        <v>272</v>
      </c>
      <c r="B210" s="57" t="s">
        <v>344</v>
      </c>
      <c r="C210" s="58"/>
      <c r="D210" s="3" t="s">
        <v>9</v>
      </c>
      <c r="E210" s="51">
        <f>E204/E206*100</f>
        <v>16.51276002184496</v>
      </c>
    </row>
    <row r="211" spans="1:5" ht="12.75" customHeight="1">
      <c r="A211" s="36" t="s">
        <v>273</v>
      </c>
      <c r="B211" s="77" t="s">
        <v>50</v>
      </c>
      <c r="C211" s="78"/>
      <c r="D211" s="3" t="s">
        <v>132</v>
      </c>
      <c r="E211" s="3">
        <v>1172.85</v>
      </c>
    </row>
    <row r="212" spans="1:5" ht="12.75" customHeight="1">
      <c r="A212" s="36" t="s">
        <v>274</v>
      </c>
      <c r="B212" s="57" t="s">
        <v>51</v>
      </c>
      <c r="C212" s="58"/>
      <c r="D212" s="3" t="s">
        <v>132</v>
      </c>
      <c r="E212" s="3">
        <v>0</v>
      </c>
    </row>
    <row r="213" spans="1:5" ht="12.75" customHeight="1">
      <c r="A213" s="36" t="s">
        <v>275</v>
      </c>
      <c r="B213" s="57" t="s">
        <v>343</v>
      </c>
      <c r="C213" s="58"/>
      <c r="D213" s="3" t="s">
        <v>9</v>
      </c>
      <c r="E213" s="51">
        <f>E211/E206*100</f>
        <v>7.878493127772184</v>
      </c>
    </row>
    <row r="214" spans="1:5" ht="12.75" customHeight="1">
      <c r="A214" s="36" t="s">
        <v>276</v>
      </c>
      <c r="B214" s="64" t="s">
        <v>342</v>
      </c>
      <c r="C214" s="65"/>
      <c r="D214" s="49" t="s">
        <v>85</v>
      </c>
      <c r="E214" s="51">
        <f>E175/E129*1000000/365</f>
        <v>204.30267427142232</v>
      </c>
    </row>
    <row r="215" spans="1:5" ht="12.75" customHeight="1">
      <c r="A215" s="33"/>
      <c r="B215" s="13"/>
      <c r="C215" s="13"/>
      <c r="D215" s="13"/>
      <c r="E215" s="13"/>
    </row>
    <row r="216" spans="1:5" ht="12.75" customHeight="1">
      <c r="A216" s="33"/>
      <c r="B216" s="14" t="s">
        <v>126</v>
      </c>
      <c r="C216" s="13"/>
      <c r="D216" s="13" t="s">
        <v>400</v>
      </c>
      <c r="E216" s="13"/>
    </row>
    <row r="217" spans="1:5" ht="12.75" customHeight="1">
      <c r="A217" s="34"/>
      <c r="B217" s="76"/>
      <c r="C217" s="76"/>
      <c r="D217" s="13"/>
      <c r="E217" s="13"/>
    </row>
    <row r="218" spans="1:5" ht="12.75" customHeight="1">
      <c r="A218" s="33"/>
      <c r="B218" s="63" t="s">
        <v>101</v>
      </c>
      <c r="C218" s="63"/>
      <c r="D218" s="2">
        <v>184</v>
      </c>
      <c r="E218" s="15"/>
    </row>
    <row r="219" spans="1:5" ht="12.75" customHeight="1">
      <c r="A219" s="33"/>
      <c r="B219" s="63" t="s">
        <v>102</v>
      </c>
      <c r="C219" s="63"/>
      <c r="D219" s="2">
        <v>6839</v>
      </c>
      <c r="E219" s="15"/>
    </row>
    <row r="220" spans="1:5" ht="12.75" customHeight="1">
      <c r="A220" s="33"/>
      <c r="B220" s="63" t="s">
        <v>103</v>
      </c>
      <c r="C220" s="63"/>
      <c r="D220" s="2">
        <v>6721</v>
      </c>
      <c r="E220" s="15"/>
    </row>
    <row r="221" spans="1:5" ht="12.75" customHeight="1">
      <c r="A221" s="33"/>
      <c r="B221" s="63" t="s">
        <v>104</v>
      </c>
      <c r="C221" s="63"/>
      <c r="D221" s="2">
        <v>10</v>
      </c>
      <c r="E221" s="15"/>
    </row>
    <row r="222" spans="1:5" ht="12.75" customHeight="1">
      <c r="A222" s="33"/>
      <c r="B222" s="63" t="s">
        <v>105</v>
      </c>
      <c r="C222" s="63"/>
      <c r="D222" s="2">
        <v>5887</v>
      </c>
      <c r="E222" s="15"/>
    </row>
    <row r="223" spans="1:5" ht="12.75" customHeight="1">
      <c r="A223" s="33"/>
      <c r="B223" s="63" t="s">
        <v>106</v>
      </c>
      <c r="C223" s="63"/>
      <c r="D223" s="2">
        <v>4605</v>
      </c>
      <c r="E223" s="15"/>
    </row>
    <row r="224" spans="1:5" ht="12.75" customHeight="1">
      <c r="A224" s="33"/>
      <c r="B224" s="13"/>
      <c r="C224" s="13"/>
      <c r="D224" s="13"/>
      <c r="E224" s="13"/>
    </row>
    <row r="225" spans="1:5" ht="12.75" customHeight="1">
      <c r="A225" s="34" t="s">
        <v>68</v>
      </c>
      <c r="B225" s="75" t="s">
        <v>107</v>
      </c>
      <c r="C225" s="75"/>
      <c r="D225" s="13"/>
      <c r="E225" s="13"/>
    </row>
    <row r="226" spans="1:5" ht="12.75" customHeight="1">
      <c r="A226" s="44" t="s">
        <v>117</v>
      </c>
      <c r="B226" s="43" t="s">
        <v>414</v>
      </c>
      <c r="C226" s="55" t="s">
        <v>413</v>
      </c>
      <c r="D226" s="13"/>
      <c r="E226" s="13"/>
    </row>
    <row r="227" spans="1:5" ht="12.75" customHeight="1">
      <c r="A227" s="44"/>
      <c r="B227" s="46" t="s">
        <v>422</v>
      </c>
      <c r="C227" s="55"/>
      <c r="D227" s="13"/>
      <c r="E227" s="13"/>
    </row>
    <row r="228" spans="1:5" ht="12.75" customHeight="1">
      <c r="A228" s="44"/>
      <c r="B228" s="45"/>
      <c r="C228" s="55"/>
      <c r="D228" s="13"/>
      <c r="E228" s="13"/>
    </row>
    <row r="229" spans="1:5" ht="12.75" customHeight="1">
      <c r="A229" s="34"/>
      <c r="B229" s="16"/>
      <c r="C229" s="17"/>
      <c r="D229" s="13"/>
      <c r="E229" s="13"/>
    </row>
    <row r="230" spans="1:5" ht="12.75" customHeight="1">
      <c r="A230" s="35" t="s">
        <v>69</v>
      </c>
      <c r="B230" s="75" t="s">
        <v>108</v>
      </c>
      <c r="C230" s="75"/>
      <c r="D230" s="13"/>
      <c r="E230" s="13"/>
    </row>
    <row r="231" spans="1:5" ht="12.75" customHeight="1">
      <c r="A231" s="44" t="s">
        <v>117</v>
      </c>
      <c r="B231" s="43" t="s">
        <v>414</v>
      </c>
      <c r="C231" s="55" t="s">
        <v>413</v>
      </c>
      <c r="D231" s="13"/>
      <c r="E231" s="13"/>
    </row>
    <row r="232" spans="1:6" ht="12.75" customHeight="1">
      <c r="A232" s="44"/>
      <c r="B232" s="46" t="s">
        <v>422</v>
      </c>
      <c r="C232" s="55"/>
      <c r="D232" s="13"/>
      <c r="E232" s="13"/>
      <c r="F232" s="50" t="s">
        <v>400</v>
      </c>
    </row>
    <row r="233" spans="1:5" ht="12.75" customHeight="1">
      <c r="A233" s="44"/>
      <c r="B233" s="45"/>
      <c r="C233" s="55"/>
      <c r="D233" s="13"/>
      <c r="E233" s="13"/>
    </row>
    <row r="234" spans="1:5" ht="12.75" customHeight="1">
      <c r="A234" s="34"/>
      <c r="B234" s="16"/>
      <c r="C234" s="18"/>
      <c r="D234" s="13"/>
      <c r="E234" s="13"/>
    </row>
    <row r="235" spans="1:6" ht="15">
      <c r="A235" s="61" t="s">
        <v>426</v>
      </c>
      <c r="B235" s="61"/>
      <c r="C235" s="61"/>
      <c r="D235" s="41"/>
      <c r="E235" s="99"/>
      <c r="F235" s="42"/>
    </row>
    <row r="236" spans="1:6" ht="14.25" customHeight="1">
      <c r="A236" s="62" t="s">
        <v>402</v>
      </c>
      <c r="B236" s="62"/>
      <c r="C236" s="62"/>
      <c r="D236" s="41" t="s">
        <v>100</v>
      </c>
      <c r="E236" s="100"/>
      <c r="F236" s="41"/>
    </row>
    <row r="237" spans="1:6" ht="13.5" customHeight="1">
      <c r="A237" s="61" t="s">
        <v>427</v>
      </c>
      <c r="B237" s="61"/>
      <c r="C237" s="61"/>
      <c r="D237" s="41"/>
      <c r="E237" s="99"/>
      <c r="F237" s="42"/>
    </row>
    <row r="238" spans="1:6" ht="12.75" customHeight="1" hidden="1">
      <c r="A238" s="62" t="s">
        <v>399</v>
      </c>
      <c r="B238" s="62"/>
      <c r="C238" s="62"/>
      <c r="D238" s="41"/>
      <c r="E238" s="101"/>
      <c r="F238" s="41"/>
    </row>
    <row r="239" spans="1:6" ht="14.25" customHeight="1">
      <c r="A239" s="62" t="s">
        <v>401</v>
      </c>
      <c r="B239" s="62"/>
      <c r="C239" s="62"/>
      <c r="D239" s="41"/>
      <c r="E239" s="100"/>
      <c r="F239" s="41"/>
    </row>
    <row r="240" spans="1:6" ht="15">
      <c r="A240" s="61" t="s">
        <v>430</v>
      </c>
      <c r="B240" s="61"/>
      <c r="C240" s="61"/>
      <c r="D240" s="41"/>
      <c r="E240" s="99"/>
      <c r="F240" s="42"/>
    </row>
    <row r="241" spans="1:6" ht="12.75" customHeight="1">
      <c r="A241" s="62" t="s">
        <v>403</v>
      </c>
      <c r="B241" s="62"/>
      <c r="C241" s="62"/>
      <c r="D241" s="41" t="s">
        <v>400</v>
      </c>
      <c r="E241" s="100"/>
      <c r="F241" s="41"/>
    </row>
    <row r="242" spans="1:6" ht="28.5" customHeight="1">
      <c r="A242" s="61" t="s">
        <v>421</v>
      </c>
      <c r="B242" s="61"/>
      <c r="C242" s="61"/>
      <c r="D242" s="42"/>
      <c r="E242" s="66"/>
      <c r="F242" s="66"/>
    </row>
    <row r="243" spans="1:5" ht="15.75" customHeight="1">
      <c r="A243" s="91"/>
      <c r="B243" s="91"/>
      <c r="C243" s="19"/>
      <c r="D243" s="83"/>
      <c r="E243" s="83"/>
    </row>
  </sheetData>
  <sheetProtection formatCells="0" formatColumns="0" formatRows="0" insertColumns="0" insertRows="0" insertHyperlinks="0" deleteColumns="0" deleteRows="0" sort="0" autoFilter="0" pivotTables="0"/>
  <mergeCells count="232">
    <mergeCell ref="B15:C15"/>
    <mergeCell ref="B14:C14"/>
    <mergeCell ref="B9:C10"/>
    <mergeCell ref="A9:A10"/>
    <mergeCell ref="B25:C25"/>
    <mergeCell ref="B24:C24"/>
    <mergeCell ref="B21:C21"/>
    <mergeCell ref="B19:C19"/>
    <mergeCell ref="B17:C17"/>
    <mergeCell ref="B16:C16"/>
    <mergeCell ref="B47:C47"/>
    <mergeCell ref="B46:C46"/>
    <mergeCell ref="B44:C44"/>
    <mergeCell ref="B38:C38"/>
    <mergeCell ref="B37:C37"/>
    <mergeCell ref="B36:C36"/>
    <mergeCell ref="B59:C59"/>
    <mergeCell ref="B58:C58"/>
    <mergeCell ref="B57:C57"/>
    <mergeCell ref="B56:C56"/>
    <mergeCell ref="B53:C53"/>
    <mergeCell ref="B50:C50"/>
    <mergeCell ref="B70:C70"/>
    <mergeCell ref="B66:C66"/>
    <mergeCell ref="B64:C64"/>
    <mergeCell ref="B63:C63"/>
    <mergeCell ref="B61:C61"/>
    <mergeCell ref="B60:C60"/>
    <mergeCell ref="A243:B243"/>
    <mergeCell ref="B204:C204"/>
    <mergeCell ref="B202:C202"/>
    <mergeCell ref="B189:C189"/>
    <mergeCell ref="B188:C188"/>
    <mergeCell ref="B168:C168"/>
    <mergeCell ref="B195:C195"/>
    <mergeCell ref="B196:C196"/>
    <mergeCell ref="B193:C193"/>
    <mergeCell ref="B192:C192"/>
    <mergeCell ref="A2:F2"/>
    <mergeCell ref="B112:C112"/>
    <mergeCell ref="B67:C67"/>
    <mergeCell ref="B51:C51"/>
    <mergeCell ref="B55:C55"/>
    <mergeCell ref="B20:C20"/>
    <mergeCell ref="B105:C105"/>
    <mergeCell ref="B22:C22"/>
    <mergeCell ref="B23:C23"/>
    <mergeCell ref="B31:C31"/>
    <mergeCell ref="B49:C49"/>
    <mergeCell ref="B77:C77"/>
    <mergeCell ref="B34:C34"/>
    <mergeCell ref="B35:C35"/>
    <mergeCell ref="B40:C40"/>
    <mergeCell ref="B68:C68"/>
    <mergeCell ref="B69:C69"/>
    <mergeCell ref="B62:C62"/>
    <mergeCell ref="B39:C39"/>
    <mergeCell ref="B48:C48"/>
    <mergeCell ref="B12:E12"/>
    <mergeCell ref="A7:E7"/>
    <mergeCell ref="B8:E8"/>
    <mergeCell ref="D9:D10"/>
    <mergeCell ref="B116:C116"/>
    <mergeCell ref="B117:C117"/>
    <mergeCell ref="B11:C11"/>
    <mergeCell ref="B54:C54"/>
    <mergeCell ref="B74:C74"/>
    <mergeCell ref="B65:C65"/>
    <mergeCell ref="B127:C127"/>
    <mergeCell ref="B109:C109"/>
    <mergeCell ref="B121:C121"/>
    <mergeCell ref="B125:C125"/>
    <mergeCell ref="B122:C122"/>
    <mergeCell ref="B123:C123"/>
    <mergeCell ref="B111:C111"/>
    <mergeCell ref="B114:C114"/>
    <mergeCell ref="B119:C119"/>
    <mergeCell ref="B26:C26"/>
    <mergeCell ref="B28:C28"/>
    <mergeCell ref="B73:C73"/>
    <mergeCell ref="D243:E243"/>
    <mergeCell ref="B27:C27"/>
    <mergeCell ref="B41:C41"/>
    <mergeCell ref="B45:C45"/>
    <mergeCell ref="B43:C43"/>
    <mergeCell ref="B42:C42"/>
    <mergeCell ref="B29:C29"/>
    <mergeCell ref="B32:C32"/>
    <mergeCell ref="B33:C33"/>
    <mergeCell ref="B30:C30"/>
    <mergeCell ref="B52:C52"/>
    <mergeCell ref="B101:C101"/>
    <mergeCell ref="B97:C97"/>
    <mergeCell ref="B86:C86"/>
    <mergeCell ref="B88:C88"/>
    <mergeCell ref="B96:C96"/>
    <mergeCell ref="B89:C89"/>
    <mergeCell ref="B93:C93"/>
    <mergeCell ref="B90:C90"/>
    <mergeCell ref="B75:C75"/>
    <mergeCell ref="B71:C71"/>
    <mergeCell ref="B87:C87"/>
    <mergeCell ref="B82:C82"/>
    <mergeCell ref="B78:C78"/>
    <mergeCell ref="B76:C76"/>
    <mergeCell ref="B79:C79"/>
    <mergeCell ref="B81:C81"/>
    <mergeCell ref="B80:C80"/>
    <mergeCell ref="B85:C85"/>
    <mergeCell ref="B84:C84"/>
    <mergeCell ref="B110:C110"/>
    <mergeCell ref="B100:C100"/>
    <mergeCell ref="B95:C95"/>
    <mergeCell ref="B104:C104"/>
    <mergeCell ref="B107:C107"/>
    <mergeCell ref="B108:C108"/>
    <mergeCell ref="B106:C106"/>
    <mergeCell ref="B99:C99"/>
    <mergeCell ref="B102:C102"/>
    <mergeCell ref="B98:C98"/>
    <mergeCell ref="B148:C148"/>
    <mergeCell ref="B146:C146"/>
    <mergeCell ref="B141:C141"/>
    <mergeCell ref="B138:C138"/>
    <mergeCell ref="B132:C132"/>
    <mergeCell ref="B113:C113"/>
    <mergeCell ref="B118:C118"/>
    <mergeCell ref="B143:C143"/>
    <mergeCell ref="B120:C120"/>
    <mergeCell ref="B142:C142"/>
    <mergeCell ref="B135:C135"/>
    <mergeCell ref="B136:C136"/>
    <mergeCell ref="B139:C139"/>
    <mergeCell ref="B140:C140"/>
    <mergeCell ref="B124:C124"/>
    <mergeCell ref="B126:E126"/>
    <mergeCell ref="B131:C131"/>
    <mergeCell ref="B128:C128"/>
    <mergeCell ref="B129:C129"/>
    <mergeCell ref="B130:C130"/>
    <mergeCell ref="B160:C160"/>
    <mergeCell ref="B161:C161"/>
    <mergeCell ref="B158:C158"/>
    <mergeCell ref="B133:C133"/>
    <mergeCell ref="B134:C134"/>
    <mergeCell ref="B137:C137"/>
    <mergeCell ref="B149:C149"/>
    <mergeCell ref="B147:C147"/>
    <mergeCell ref="B144:C144"/>
    <mergeCell ref="B145:C145"/>
    <mergeCell ref="B152:C152"/>
    <mergeCell ref="B150:C150"/>
    <mergeCell ref="B151:C151"/>
    <mergeCell ref="B155:C155"/>
    <mergeCell ref="B176:C176"/>
    <mergeCell ref="B173:C173"/>
    <mergeCell ref="B154:C154"/>
    <mergeCell ref="B153:C153"/>
    <mergeCell ref="B156:C156"/>
    <mergeCell ref="B157:C157"/>
    <mergeCell ref="B164:C164"/>
    <mergeCell ref="B163:C163"/>
    <mergeCell ref="B159:C159"/>
    <mergeCell ref="B162:C162"/>
    <mergeCell ref="B165:C165"/>
    <mergeCell ref="B183:C183"/>
    <mergeCell ref="B178:C178"/>
    <mergeCell ref="B171:C171"/>
    <mergeCell ref="B174:C174"/>
    <mergeCell ref="B175:C175"/>
    <mergeCell ref="B180:C180"/>
    <mergeCell ref="B167:C167"/>
    <mergeCell ref="B172:C172"/>
    <mergeCell ref="B166:C166"/>
    <mergeCell ref="B184:C184"/>
    <mergeCell ref="B181:C181"/>
    <mergeCell ref="B170:C170"/>
    <mergeCell ref="B179:C179"/>
    <mergeCell ref="B169:C169"/>
    <mergeCell ref="B177:C177"/>
    <mergeCell ref="B194:C194"/>
    <mergeCell ref="B182:C182"/>
    <mergeCell ref="B185:C185"/>
    <mergeCell ref="B186:C186"/>
    <mergeCell ref="B190:C190"/>
    <mergeCell ref="B191:C191"/>
    <mergeCell ref="B187:C187"/>
    <mergeCell ref="B212:C212"/>
    <mergeCell ref="B210:C210"/>
    <mergeCell ref="B208:C208"/>
    <mergeCell ref="B207:C207"/>
    <mergeCell ref="B211:C211"/>
    <mergeCell ref="B205:C205"/>
    <mergeCell ref="B209:C209"/>
    <mergeCell ref="B206:C206"/>
    <mergeCell ref="B203:C203"/>
    <mergeCell ref="B198:C198"/>
    <mergeCell ref="B199:C199"/>
    <mergeCell ref="B225:C225"/>
    <mergeCell ref="B230:C230"/>
    <mergeCell ref="B219:C219"/>
    <mergeCell ref="B221:C221"/>
    <mergeCell ref="B222:C222"/>
    <mergeCell ref="B223:C223"/>
    <mergeCell ref="B217:C217"/>
    <mergeCell ref="A3:F3"/>
    <mergeCell ref="A4:E4"/>
    <mergeCell ref="B197:C197"/>
    <mergeCell ref="B201:C201"/>
    <mergeCell ref="A237:C237"/>
    <mergeCell ref="A239:C239"/>
    <mergeCell ref="F8:G8"/>
    <mergeCell ref="B18:C18"/>
    <mergeCell ref="B13:C13"/>
    <mergeCell ref="B94:C94"/>
    <mergeCell ref="B214:C214"/>
    <mergeCell ref="A242:C242"/>
    <mergeCell ref="A241:C241"/>
    <mergeCell ref="E242:F242"/>
    <mergeCell ref="B220:C220"/>
    <mergeCell ref="A238:C238"/>
    <mergeCell ref="A240:C240"/>
    <mergeCell ref="B83:C83"/>
    <mergeCell ref="B72:C72"/>
    <mergeCell ref="B91:C91"/>
    <mergeCell ref="B92:C92"/>
    <mergeCell ref="A235:C235"/>
    <mergeCell ref="A236:C236"/>
    <mergeCell ref="B115:C115"/>
    <mergeCell ref="B103:C103"/>
    <mergeCell ref="B218:C218"/>
    <mergeCell ref="B213:C213"/>
  </mergeCells>
  <conditionalFormatting sqref="E26">
    <cfRule type="containsErrors" priority="18" dxfId="4" stopIfTrue="1">
      <formula>ISERROR(E26)</formula>
    </cfRule>
    <cfRule type="containsErrors" priority="19" dxfId="5" stopIfTrue="1">
      <formula>ISERROR(E26)</formula>
    </cfRule>
  </conditionalFormatting>
  <conditionalFormatting sqref="E21 E122 E209:E210 E213 E47:E49 E108:E110 E125 E197:E198">
    <cfRule type="containsErrors" priority="17" dxfId="4" stopIfTrue="1">
      <formula>ISERROR(E21)</formula>
    </cfRule>
  </conditionalFormatting>
  <conditionalFormatting sqref="E27:E28 E33:E36 E77 E66 E169 E171 E173 E41 E96 E119:E120 E136:E138 E140 E146 E152:E156 E46">
    <cfRule type="containsErrors" priority="16" dxfId="4" stopIfTrue="1">
      <formula>ISERROR(E27)</formula>
    </cfRule>
  </conditionalFormatting>
  <conditionalFormatting sqref="E70">
    <cfRule type="containsErrors" priority="1" dxfId="4" stopIfTrue="1">
      <formula>ISERROR(E70)</formula>
    </cfRule>
  </conditionalFormatting>
  <printOptions horizontalCentered="1"/>
  <pageMargins left="0.7874015748031497" right="0.1968503937007874" top="0.7086614173228347" bottom="0.31496062992125984" header="0.5118110236220472" footer="0.5118110236220472"/>
  <pageSetup firstPageNumber="1" useFirstPageNumber="1" fitToHeight="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Ілля І. Алмаєв</dc:creator>
  <cp:keywords/>
  <dc:description/>
  <cp:lastModifiedBy>User</cp:lastModifiedBy>
  <cp:lastPrinted>2018-08-16T07:17:30Z</cp:lastPrinted>
  <dcterms:created xsi:type="dcterms:W3CDTF">2012-04-12T06:43:31Z</dcterms:created>
  <dcterms:modified xsi:type="dcterms:W3CDTF">2018-08-16T12:22:58Z</dcterms:modified>
  <cp:category/>
  <cp:version/>
  <cp:contentType/>
  <cp:contentStatus/>
</cp:coreProperties>
</file>